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an Přindiš\Documents\Milan\Obec\Dotace 2021\VŘ Zastávka\"/>
    </mc:Choice>
  </mc:AlternateContent>
  <xr:revisionPtr revIDLastSave="0" documentId="8_{5B133A2C-85FA-4580-A2EB-934785B4259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0 00.2 Naklady" sheetId="12" r:id="rId4"/>
    <sheet name="1.1 1.1.1 Pol" sheetId="13" r:id="rId5"/>
    <sheet name="1.1 1.2.2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00.2 Naklady'!$1:$7</definedName>
    <definedName name="_xlnm.Print_Titles" localSheetId="4">'1.1 1.1.1 Pol'!$1:$7</definedName>
    <definedName name="_xlnm.Print_Titles" localSheetId="5">'1.1 1.2.2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00.2 Naklady'!$A$1:$X$47</definedName>
    <definedName name="_xlnm.Print_Area" localSheetId="4">'1.1 1.1.1 Pol'!$A$1:$X$581</definedName>
    <definedName name="_xlnm.Print_Area" localSheetId="5">'1.1 1.2.2 Pol'!$A$1:$X$65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4" l="1"/>
  <c r="M9" i="14" s="1"/>
  <c r="I9" i="14"/>
  <c r="K9" i="14"/>
  <c r="O9" i="14"/>
  <c r="Q9" i="14"/>
  <c r="V9" i="14"/>
  <c r="G13" i="14"/>
  <c r="M13" i="14" s="1"/>
  <c r="I13" i="14"/>
  <c r="K13" i="14"/>
  <c r="O13" i="14"/>
  <c r="Q13" i="14"/>
  <c r="V13" i="14"/>
  <c r="G17" i="14"/>
  <c r="G8" i="14" s="1"/>
  <c r="I17" i="14"/>
  <c r="K17" i="14"/>
  <c r="M17" i="14"/>
  <c r="O17" i="14"/>
  <c r="Q17" i="14"/>
  <c r="V17" i="14"/>
  <c r="G21" i="14"/>
  <c r="M21" i="14" s="1"/>
  <c r="I21" i="14"/>
  <c r="K21" i="14"/>
  <c r="O21" i="14"/>
  <c r="Q21" i="14"/>
  <c r="V21" i="14"/>
  <c r="G25" i="14"/>
  <c r="M25" i="14" s="1"/>
  <c r="I25" i="14"/>
  <c r="K25" i="14"/>
  <c r="O25" i="14"/>
  <c r="Q25" i="14"/>
  <c r="V25" i="14"/>
  <c r="G29" i="14"/>
  <c r="M29" i="14" s="1"/>
  <c r="I29" i="14"/>
  <c r="K29" i="14"/>
  <c r="O29" i="14"/>
  <c r="Q29" i="14"/>
  <c r="V29" i="14"/>
  <c r="G32" i="14"/>
  <c r="M32" i="14" s="1"/>
  <c r="I32" i="14"/>
  <c r="K32" i="14"/>
  <c r="O32" i="14"/>
  <c r="Q32" i="14"/>
  <c r="V32" i="14"/>
  <c r="G36" i="14"/>
  <c r="M36" i="14" s="1"/>
  <c r="I36" i="14"/>
  <c r="K36" i="14"/>
  <c r="O36" i="14"/>
  <c r="Q36" i="14"/>
  <c r="V36" i="14"/>
  <c r="I41" i="14"/>
  <c r="Q41" i="14"/>
  <c r="G42" i="14"/>
  <c r="I42" i="14"/>
  <c r="K42" i="14"/>
  <c r="K41" i="14" s="1"/>
  <c r="M42" i="14"/>
  <c r="O42" i="14"/>
  <c r="Q42" i="14"/>
  <c r="V42" i="14"/>
  <c r="V41" i="14" s="1"/>
  <c r="G46" i="14"/>
  <c r="G41" i="14" s="1"/>
  <c r="I46" i="14"/>
  <c r="K46" i="14"/>
  <c r="O46" i="14"/>
  <c r="O41" i="14" s="1"/>
  <c r="Q46" i="14"/>
  <c r="V46" i="14"/>
  <c r="G50" i="14"/>
  <c r="M50" i="14" s="1"/>
  <c r="I50" i="14"/>
  <c r="K50" i="14"/>
  <c r="K49" i="14" s="1"/>
  <c r="O50" i="14"/>
  <c r="O49" i="14" s="1"/>
  <c r="Q50" i="14"/>
  <c r="V50" i="14"/>
  <c r="V49" i="14" s="1"/>
  <c r="G55" i="14"/>
  <c r="I55" i="14"/>
  <c r="K55" i="14"/>
  <c r="O55" i="14"/>
  <c r="Q55" i="14"/>
  <c r="V55" i="14"/>
  <c r="G59" i="14"/>
  <c r="K59" i="14"/>
  <c r="O59" i="14"/>
  <c r="G60" i="14"/>
  <c r="M60" i="14" s="1"/>
  <c r="M59" i="14" s="1"/>
  <c r="I60" i="14"/>
  <c r="I59" i="14" s="1"/>
  <c r="K60" i="14"/>
  <c r="O60" i="14"/>
  <c r="Q60" i="14"/>
  <c r="Q59" i="14" s="1"/>
  <c r="V60" i="14"/>
  <c r="V59" i="14" s="1"/>
  <c r="AE64" i="14"/>
  <c r="F45" i="1" s="1"/>
  <c r="BA527" i="13"/>
  <c r="BA302" i="13"/>
  <c r="BA298" i="13"/>
  <c r="BA294" i="13"/>
  <c r="BA290" i="13"/>
  <c r="BA186" i="13"/>
  <c r="BA182" i="13"/>
  <c r="BA174" i="13"/>
  <c r="BA143" i="13"/>
  <c r="BA125" i="13"/>
  <c r="BA74" i="13"/>
  <c r="BA56" i="13"/>
  <c r="BA50" i="13"/>
  <c r="BA46" i="13"/>
  <c r="BA41" i="13"/>
  <c r="BA37" i="13"/>
  <c r="BA18" i="13"/>
  <c r="BA14" i="13"/>
  <c r="BA10" i="13"/>
  <c r="G9" i="13"/>
  <c r="M9" i="13" s="1"/>
  <c r="I9" i="13"/>
  <c r="K9" i="13"/>
  <c r="O9" i="13"/>
  <c r="Q9" i="13"/>
  <c r="V9" i="13"/>
  <c r="G13" i="13"/>
  <c r="M13" i="13" s="1"/>
  <c r="I13" i="13"/>
  <c r="K13" i="13"/>
  <c r="O13" i="13"/>
  <c r="Q13" i="13"/>
  <c r="V13" i="13"/>
  <c r="G17" i="13"/>
  <c r="M17" i="13" s="1"/>
  <c r="I17" i="13"/>
  <c r="K17" i="13"/>
  <c r="O17" i="13"/>
  <c r="Q17" i="13"/>
  <c r="V17" i="13"/>
  <c r="G21" i="13"/>
  <c r="M21" i="13" s="1"/>
  <c r="I21" i="13"/>
  <c r="K21" i="13"/>
  <c r="O21" i="13"/>
  <c r="Q21" i="13"/>
  <c r="V21" i="13"/>
  <c r="G25" i="13"/>
  <c r="I25" i="13"/>
  <c r="K25" i="13"/>
  <c r="M25" i="13"/>
  <c r="O25" i="13"/>
  <c r="Q25" i="13"/>
  <c r="V25" i="13"/>
  <c r="G28" i="13"/>
  <c r="M28" i="13" s="1"/>
  <c r="I28" i="13"/>
  <c r="K28" i="13"/>
  <c r="O28" i="13"/>
  <c r="Q28" i="13"/>
  <c r="V28" i="13"/>
  <c r="G32" i="13"/>
  <c r="I32" i="13"/>
  <c r="K32" i="13"/>
  <c r="M32" i="13"/>
  <c r="O32" i="13"/>
  <c r="Q32" i="13"/>
  <c r="V32" i="13"/>
  <c r="G36" i="13"/>
  <c r="M36" i="13" s="1"/>
  <c r="I36" i="13"/>
  <c r="K36" i="13"/>
  <c r="O36" i="13"/>
  <c r="Q36" i="13"/>
  <c r="V36" i="13"/>
  <c r="G40" i="13"/>
  <c r="M40" i="13" s="1"/>
  <c r="I40" i="13"/>
  <c r="K40" i="13"/>
  <c r="O40" i="13"/>
  <c r="Q40" i="13"/>
  <c r="V40" i="13"/>
  <c r="G45" i="13"/>
  <c r="M45" i="13" s="1"/>
  <c r="I45" i="13"/>
  <c r="K45" i="13"/>
  <c r="O45" i="13"/>
  <c r="Q45" i="13"/>
  <c r="V45" i="13"/>
  <c r="G49" i="13"/>
  <c r="M49" i="13" s="1"/>
  <c r="I49" i="13"/>
  <c r="K49" i="13"/>
  <c r="O49" i="13"/>
  <c r="Q49" i="13"/>
  <c r="V49" i="13"/>
  <c r="G55" i="13"/>
  <c r="M55" i="13" s="1"/>
  <c r="I55" i="13"/>
  <c r="K55" i="13"/>
  <c r="O55" i="13"/>
  <c r="Q55" i="13"/>
  <c r="V55" i="13"/>
  <c r="G59" i="13"/>
  <c r="I59" i="13"/>
  <c r="K59" i="13"/>
  <c r="M59" i="13"/>
  <c r="O59" i="13"/>
  <c r="Q59" i="13"/>
  <c r="V59" i="13"/>
  <c r="G65" i="13"/>
  <c r="M65" i="13" s="1"/>
  <c r="I65" i="13"/>
  <c r="K65" i="13"/>
  <c r="O65" i="13"/>
  <c r="Q65" i="13"/>
  <c r="V65" i="13"/>
  <c r="G69" i="13"/>
  <c r="I69" i="13"/>
  <c r="K69" i="13"/>
  <c r="M69" i="13"/>
  <c r="O69" i="13"/>
  <c r="Q69" i="13"/>
  <c r="V69" i="13"/>
  <c r="G73" i="13"/>
  <c r="M73" i="13" s="1"/>
  <c r="I73" i="13"/>
  <c r="K73" i="13"/>
  <c r="O73" i="13"/>
  <c r="Q73" i="13"/>
  <c r="V73" i="13"/>
  <c r="G77" i="13"/>
  <c r="M77" i="13" s="1"/>
  <c r="I77" i="13"/>
  <c r="K77" i="13"/>
  <c r="O77" i="13"/>
  <c r="Q77" i="13"/>
  <c r="V77" i="13"/>
  <c r="G81" i="13"/>
  <c r="M81" i="13" s="1"/>
  <c r="I81" i="13"/>
  <c r="K81" i="13"/>
  <c r="O81" i="13"/>
  <c r="Q81" i="13"/>
  <c r="V81" i="13"/>
  <c r="G86" i="13"/>
  <c r="M86" i="13" s="1"/>
  <c r="I86" i="13"/>
  <c r="K86" i="13"/>
  <c r="O86" i="13"/>
  <c r="Q86" i="13"/>
  <c r="V86" i="13"/>
  <c r="G90" i="13"/>
  <c r="M90" i="13" s="1"/>
  <c r="I90" i="13"/>
  <c r="K90" i="13"/>
  <c r="O90" i="13"/>
  <c r="Q90" i="13"/>
  <c r="V90" i="13"/>
  <c r="G94" i="13"/>
  <c r="I94" i="13"/>
  <c r="K94" i="13"/>
  <c r="M94" i="13"/>
  <c r="O94" i="13"/>
  <c r="Q94" i="13"/>
  <c r="V94" i="13"/>
  <c r="G98" i="13"/>
  <c r="M98" i="13" s="1"/>
  <c r="I98" i="13"/>
  <c r="K98" i="13"/>
  <c r="O98" i="13"/>
  <c r="Q98" i="13"/>
  <c r="V98" i="13"/>
  <c r="G102" i="13"/>
  <c r="I102" i="13"/>
  <c r="K102" i="13"/>
  <c r="M102" i="13"/>
  <c r="O102" i="13"/>
  <c r="Q102" i="13"/>
  <c r="V102" i="13"/>
  <c r="G106" i="13"/>
  <c r="M106" i="13" s="1"/>
  <c r="I106" i="13"/>
  <c r="K106" i="13"/>
  <c r="O106" i="13"/>
  <c r="Q106" i="13"/>
  <c r="V106" i="13"/>
  <c r="G109" i="13"/>
  <c r="M109" i="13" s="1"/>
  <c r="I109" i="13"/>
  <c r="K109" i="13"/>
  <c r="O109" i="13"/>
  <c r="Q109" i="13"/>
  <c r="V109" i="13"/>
  <c r="G114" i="13"/>
  <c r="M114" i="13" s="1"/>
  <c r="I114" i="13"/>
  <c r="K114" i="13"/>
  <c r="O114" i="13"/>
  <c r="Q114" i="13"/>
  <c r="V114" i="13"/>
  <c r="G118" i="13"/>
  <c r="M118" i="13" s="1"/>
  <c r="I118" i="13"/>
  <c r="K118" i="13"/>
  <c r="O118" i="13"/>
  <c r="Q118" i="13"/>
  <c r="V118" i="13"/>
  <c r="G124" i="13"/>
  <c r="M124" i="13" s="1"/>
  <c r="I124" i="13"/>
  <c r="K124" i="13"/>
  <c r="O124" i="13"/>
  <c r="Q124" i="13"/>
  <c r="V124" i="13"/>
  <c r="G130" i="13"/>
  <c r="I130" i="13"/>
  <c r="K130" i="13"/>
  <c r="M130" i="13"/>
  <c r="O130" i="13"/>
  <c r="Q130" i="13"/>
  <c r="V130" i="13"/>
  <c r="G134" i="13"/>
  <c r="M134" i="13" s="1"/>
  <c r="I134" i="13"/>
  <c r="K134" i="13"/>
  <c r="O134" i="13"/>
  <c r="Q134" i="13"/>
  <c r="V134" i="13"/>
  <c r="G138" i="13"/>
  <c r="I138" i="13"/>
  <c r="K138" i="13"/>
  <c r="M138" i="13"/>
  <c r="O138" i="13"/>
  <c r="Q138" i="13"/>
  <c r="V138" i="13"/>
  <c r="G142" i="13"/>
  <c r="M142" i="13" s="1"/>
  <c r="I142" i="13"/>
  <c r="K142" i="13"/>
  <c r="O142" i="13"/>
  <c r="Q142" i="13"/>
  <c r="V142" i="13"/>
  <c r="G146" i="13"/>
  <c r="M146" i="13" s="1"/>
  <c r="I146" i="13"/>
  <c r="K146" i="13"/>
  <c r="O146" i="13"/>
  <c r="Q146" i="13"/>
  <c r="V146" i="13"/>
  <c r="G150" i="13"/>
  <c r="M150" i="13" s="1"/>
  <c r="I150" i="13"/>
  <c r="K150" i="13"/>
  <c r="O150" i="13"/>
  <c r="Q150" i="13"/>
  <c r="V150" i="13"/>
  <c r="G153" i="13"/>
  <c r="M153" i="13" s="1"/>
  <c r="I153" i="13"/>
  <c r="K153" i="13"/>
  <c r="O153" i="13"/>
  <c r="Q153" i="13"/>
  <c r="V153" i="13"/>
  <c r="G156" i="13"/>
  <c r="M156" i="13" s="1"/>
  <c r="I156" i="13"/>
  <c r="K156" i="13"/>
  <c r="O156" i="13"/>
  <c r="Q156" i="13"/>
  <c r="V156" i="13"/>
  <c r="G159" i="13"/>
  <c r="I159" i="13"/>
  <c r="K159" i="13"/>
  <c r="M159" i="13"/>
  <c r="O159" i="13"/>
  <c r="Q159" i="13"/>
  <c r="V159" i="13"/>
  <c r="G165" i="13"/>
  <c r="M165" i="13" s="1"/>
  <c r="I165" i="13"/>
  <c r="K165" i="13"/>
  <c r="O165" i="13"/>
  <c r="Q165" i="13"/>
  <c r="V165" i="13"/>
  <c r="G169" i="13"/>
  <c r="I169" i="13"/>
  <c r="K169" i="13"/>
  <c r="O169" i="13"/>
  <c r="Q169" i="13"/>
  <c r="V169" i="13"/>
  <c r="G173" i="13"/>
  <c r="I173" i="13"/>
  <c r="K173" i="13"/>
  <c r="M173" i="13"/>
  <c r="O173" i="13"/>
  <c r="Q173" i="13"/>
  <c r="V173" i="13"/>
  <c r="G178" i="13"/>
  <c r="M178" i="13" s="1"/>
  <c r="I178" i="13"/>
  <c r="K178" i="13"/>
  <c r="O178" i="13"/>
  <c r="Q178" i="13"/>
  <c r="V178" i="13"/>
  <c r="G181" i="13"/>
  <c r="I181" i="13"/>
  <c r="K181" i="13"/>
  <c r="M181" i="13"/>
  <c r="O181" i="13"/>
  <c r="Q181" i="13"/>
  <c r="V181" i="13"/>
  <c r="G185" i="13"/>
  <c r="M185" i="13" s="1"/>
  <c r="I185" i="13"/>
  <c r="K185" i="13"/>
  <c r="O185" i="13"/>
  <c r="Q185" i="13"/>
  <c r="V185" i="13"/>
  <c r="G189" i="13"/>
  <c r="M189" i="13" s="1"/>
  <c r="I189" i="13"/>
  <c r="K189" i="13"/>
  <c r="O189" i="13"/>
  <c r="Q189" i="13"/>
  <c r="V189" i="13"/>
  <c r="G193" i="13"/>
  <c r="M193" i="13" s="1"/>
  <c r="I193" i="13"/>
  <c r="K193" i="13"/>
  <c r="O193" i="13"/>
  <c r="Q193" i="13"/>
  <c r="V193" i="13"/>
  <c r="G197" i="13"/>
  <c r="G196" i="13" s="1"/>
  <c r="I56" i="1" s="1"/>
  <c r="I197" i="13"/>
  <c r="K197" i="13"/>
  <c r="O197" i="13"/>
  <c r="Q197" i="13"/>
  <c r="V197" i="13"/>
  <c r="G200" i="13"/>
  <c r="I200" i="13"/>
  <c r="K200" i="13"/>
  <c r="M200" i="13"/>
  <c r="O200" i="13"/>
  <c r="Q200" i="13"/>
  <c r="V200" i="13"/>
  <c r="G203" i="13"/>
  <c r="M203" i="13" s="1"/>
  <c r="I203" i="13"/>
  <c r="K203" i="13"/>
  <c r="O203" i="13"/>
  <c r="Q203" i="13"/>
  <c r="V203" i="13"/>
  <c r="G207" i="13"/>
  <c r="M207" i="13" s="1"/>
  <c r="I207" i="13"/>
  <c r="K207" i="13"/>
  <c r="O207" i="13"/>
  <c r="Q207" i="13"/>
  <c r="V207" i="13"/>
  <c r="G211" i="13"/>
  <c r="I211" i="13"/>
  <c r="K211" i="13"/>
  <c r="M211" i="13"/>
  <c r="O211" i="13"/>
  <c r="Q211" i="13"/>
  <c r="V211" i="13"/>
  <c r="G215" i="13"/>
  <c r="M215" i="13" s="1"/>
  <c r="I215" i="13"/>
  <c r="K215" i="13"/>
  <c r="O215" i="13"/>
  <c r="Q215" i="13"/>
  <c r="V215" i="13"/>
  <c r="G219" i="13"/>
  <c r="M219" i="13" s="1"/>
  <c r="I219" i="13"/>
  <c r="K219" i="13"/>
  <c r="O219" i="13"/>
  <c r="Q219" i="13"/>
  <c r="V219" i="13"/>
  <c r="G223" i="13"/>
  <c r="M223" i="13" s="1"/>
  <c r="I223" i="13"/>
  <c r="K223" i="13"/>
  <c r="O223" i="13"/>
  <c r="Q223" i="13"/>
  <c r="V223" i="13"/>
  <c r="G231" i="13"/>
  <c r="M231" i="13" s="1"/>
  <c r="I231" i="13"/>
  <c r="K231" i="13"/>
  <c r="O231" i="13"/>
  <c r="Q231" i="13"/>
  <c r="V231" i="13"/>
  <c r="G234" i="13"/>
  <c r="M234" i="13" s="1"/>
  <c r="I234" i="13"/>
  <c r="K234" i="13"/>
  <c r="O234" i="13"/>
  <c r="Q234" i="13"/>
  <c r="V234" i="13"/>
  <c r="G237" i="13"/>
  <c r="I237" i="13"/>
  <c r="K237" i="13"/>
  <c r="M237" i="13"/>
  <c r="O237" i="13"/>
  <c r="Q237" i="13"/>
  <c r="V237" i="13"/>
  <c r="G240" i="13"/>
  <c r="M240" i="13" s="1"/>
  <c r="I240" i="13"/>
  <c r="K240" i="13"/>
  <c r="O240" i="13"/>
  <c r="Q240" i="13"/>
  <c r="V240" i="13"/>
  <c r="G244" i="13"/>
  <c r="I244" i="13"/>
  <c r="K244" i="13"/>
  <c r="M244" i="13"/>
  <c r="O244" i="13"/>
  <c r="Q244" i="13"/>
  <c r="V244" i="13"/>
  <c r="G248" i="13"/>
  <c r="M248" i="13" s="1"/>
  <c r="I248" i="13"/>
  <c r="K248" i="13"/>
  <c r="O248" i="13"/>
  <c r="Q248" i="13"/>
  <c r="V248" i="13"/>
  <c r="G251" i="13"/>
  <c r="M251" i="13" s="1"/>
  <c r="I251" i="13"/>
  <c r="K251" i="13"/>
  <c r="O251" i="13"/>
  <c r="Q251" i="13"/>
  <c r="V251" i="13"/>
  <c r="G254" i="13"/>
  <c r="M254" i="13" s="1"/>
  <c r="I254" i="13"/>
  <c r="K254" i="13"/>
  <c r="O254" i="13"/>
  <c r="Q254" i="13"/>
  <c r="V254" i="13"/>
  <c r="G258" i="13"/>
  <c r="M258" i="13" s="1"/>
  <c r="I258" i="13"/>
  <c r="K258" i="13"/>
  <c r="O258" i="13"/>
  <c r="Q258" i="13"/>
  <c r="V258" i="13"/>
  <c r="G262" i="13"/>
  <c r="I262" i="13"/>
  <c r="K262" i="13"/>
  <c r="M262" i="13"/>
  <c r="O262" i="13"/>
  <c r="Q262" i="13"/>
  <c r="V262" i="13"/>
  <c r="G266" i="13"/>
  <c r="M266" i="13" s="1"/>
  <c r="I266" i="13"/>
  <c r="K266" i="13"/>
  <c r="O266" i="13"/>
  <c r="Q266" i="13"/>
  <c r="V266" i="13"/>
  <c r="G270" i="13"/>
  <c r="M270" i="13" s="1"/>
  <c r="I270" i="13"/>
  <c r="K270" i="13"/>
  <c r="O270" i="13"/>
  <c r="Q270" i="13"/>
  <c r="V270" i="13"/>
  <c r="G274" i="13"/>
  <c r="M274" i="13" s="1"/>
  <c r="I274" i="13"/>
  <c r="K274" i="13"/>
  <c r="O274" i="13"/>
  <c r="Q274" i="13"/>
  <c r="V274" i="13"/>
  <c r="G278" i="13"/>
  <c r="M278" i="13" s="1"/>
  <c r="I278" i="13"/>
  <c r="K278" i="13"/>
  <c r="O278" i="13"/>
  <c r="Q278" i="13"/>
  <c r="V278" i="13"/>
  <c r="G281" i="13"/>
  <c r="M281" i="13" s="1"/>
  <c r="I281" i="13"/>
  <c r="K281" i="13"/>
  <c r="O281" i="13"/>
  <c r="Q281" i="13"/>
  <c r="V281" i="13"/>
  <c r="G285" i="13"/>
  <c r="I285" i="13"/>
  <c r="K285" i="13"/>
  <c r="M285" i="13"/>
  <c r="O285" i="13"/>
  <c r="Q285" i="13"/>
  <c r="V285" i="13"/>
  <c r="G289" i="13"/>
  <c r="M289" i="13" s="1"/>
  <c r="I289" i="13"/>
  <c r="K289" i="13"/>
  <c r="O289" i="13"/>
  <c r="Q289" i="13"/>
  <c r="V289" i="13"/>
  <c r="G293" i="13"/>
  <c r="I293" i="13"/>
  <c r="K293" i="13"/>
  <c r="M293" i="13"/>
  <c r="O293" i="13"/>
  <c r="Q293" i="13"/>
  <c r="V293" i="13"/>
  <c r="G297" i="13"/>
  <c r="M297" i="13" s="1"/>
  <c r="I297" i="13"/>
  <c r="K297" i="13"/>
  <c r="O297" i="13"/>
  <c r="Q297" i="13"/>
  <c r="V297" i="13"/>
  <c r="G301" i="13"/>
  <c r="M301" i="13" s="1"/>
  <c r="I301" i="13"/>
  <c r="K301" i="13"/>
  <c r="O301" i="13"/>
  <c r="Q301" i="13"/>
  <c r="V301" i="13"/>
  <c r="G305" i="13"/>
  <c r="M305" i="13" s="1"/>
  <c r="I305" i="13"/>
  <c r="K305" i="13"/>
  <c r="O305" i="13"/>
  <c r="Q305" i="13"/>
  <c r="V305" i="13"/>
  <c r="G308" i="13"/>
  <c r="M308" i="13" s="1"/>
  <c r="I308" i="13"/>
  <c r="K308" i="13"/>
  <c r="O308" i="13"/>
  <c r="Q308" i="13"/>
  <c r="V308" i="13"/>
  <c r="G312" i="13"/>
  <c r="M312" i="13" s="1"/>
  <c r="I312" i="13"/>
  <c r="K312" i="13"/>
  <c r="O312" i="13"/>
  <c r="Q312" i="13"/>
  <c r="V312" i="13"/>
  <c r="G316" i="13"/>
  <c r="I316" i="13"/>
  <c r="K316" i="13"/>
  <c r="M316" i="13"/>
  <c r="O316" i="13"/>
  <c r="Q316" i="13"/>
  <c r="V316" i="13"/>
  <c r="G321" i="13"/>
  <c r="M321" i="13" s="1"/>
  <c r="I321" i="13"/>
  <c r="K321" i="13"/>
  <c r="O321" i="13"/>
  <c r="Q321" i="13"/>
  <c r="V321" i="13"/>
  <c r="G324" i="13"/>
  <c r="I324" i="13"/>
  <c r="K324" i="13"/>
  <c r="M324" i="13"/>
  <c r="O324" i="13"/>
  <c r="Q324" i="13"/>
  <c r="V324" i="13"/>
  <c r="G327" i="13"/>
  <c r="M327" i="13" s="1"/>
  <c r="I327" i="13"/>
  <c r="K327" i="13"/>
  <c r="O327" i="13"/>
  <c r="Q327" i="13"/>
  <c r="V327" i="13"/>
  <c r="G330" i="13"/>
  <c r="M330" i="13" s="1"/>
  <c r="I330" i="13"/>
  <c r="K330" i="13"/>
  <c r="O330" i="13"/>
  <c r="Q330" i="13"/>
  <c r="V330" i="13"/>
  <c r="G333" i="13"/>
  <c r="M333" i="13" s="1"/>
  <c r="I333" i="13"/>
  <c r="K333" i="13"/>
  <c r="O333" i="13"/>
  <c r="Q333" i="13"/>
  <c r="V333" i="13"/>
  <c r="G336" i="13"/>
  <c r="M336" i="13" s="1"/>
  <c r="I336" i="13"/>
  <c r="K336" i="13"/>
  <c r="O336" i="13"/>
  <c r="Q336" i="13"/>
  <c r="V336" i="13"/>
  <c r="G339" i="13"/>
  <c r="M339" i="13" s="1"/>
  <c r="I339" i="13"/>
  <c r="K339" i="13"/>
  <c r="O339" i="13"/>
  <c r="Q339" i="13"/>
  <c r="V339" i="13"/>
  <c r="G343" i="13"/>
  <c r="M343" i="13" s="1"/>
  <c r="M342" i="13" s="1"/>
  <c r="I343" i="13"/>
  <c r="I342" i="13" s="1"/>
  <c r="K343" i="13"/>
  <c r="K342" i="13" s="1"/>
  <c r="O343" i="13"/>
  <c r="O342" i="13" s="1"/>
  <c r="Q343" i="13"/>
  <c r="Q342" i="13" s="1"/>
  <c r="V343" i="13"/>
  <c r="V342" i="13" s="1"/>
  <c r="G347" i="13"/>
  <c r="I347" i="13"/>
  <c r="K347" i="13"/>
  <c r="K346" i="13" s="1"/>
  <c r="O347" i="13"/>
  <c r="O346" i="13" s="1"/>
  <c r="Q347" i="13"/>
  <c r="V347" i="13"/>
  <c r="G350" i="13"/>
  <c r="M350" i="13" s="1"/>
  <c r="I350" i="13"/>
  <c r="I346" i="13" s="1"/>
  <c r="K350" i="13"/>
  <c r="O350" i="13"/>
  <c r="Q350" i="13"/>
  <c r="Q346" i="13" s="1"/>
  <c r="V350" i="13"/>
  <c r="G354" i="13"/>
  <c r="I354" i="13"/>
  <c r="K354" i="13"/>
  <c r="M354" i="13"/>
  <c r="O354" i="13"/>
  <c r="Q354" i="13"/>
  <c r="V354" i="13"/>
  <c r="G358" i="13"/>
  <c r="I358" i="13"/>
  <c r="K358" i="13"/>
  <c r="O358" i="13"/>
  <c r="Q358" i="13"/>
  <c r="V358" i="13"/>
  <c r="G362" i="13"/>
  <c r="M362" i="13" s="1"/>
  <c r="I362" i="13"/>
  <c r="K362" i="13"/>
  <c r="O362" i="13"/>
  <c r="Q362" i="13"/>
  <c r="V362" i="13"/>
  <c r="G366" i="13"/>
  <c r="M366" i="13" s="1"/>
  <c r="I366" i="13"/>
  <c r="K366" i="13"/>
  <c r="O366" i="13"/>
  <c r="Q366" i="13"/>
  <c r="V366" i="13"/>
  <c r="G371" i="13"/>
  <c r="M371" i="13" s="1"/>
  <c r="I371" i="13"/>
  <c r="K371" i="13"/>
  <c r="O371" i="13"/>
  <c r="Q371" i="13"/>
  <c r="V371" i="13"/>
  <c r="G375" i="13"/>
  <c r="M375" i="13" s="1"/>
  <c r="I375" i="13"/>
  <c r="K375" i="13"/>
  <c r="O375" i="13"/>
  <c r="Q375" i="13"/>
  <c r="V375" i="13"/>
  <c r="G379" i="13"/>
  <c r="I379" i="13"/>
  <c r="K379" i="13"/>
  <c r="M379" i="13"/>
  <c r="O379" i="13"/>
  <c r="Q379" i="13"/>
  <c r="V379" i="13"/>
  <c r="G383" i="13"/>
  <c r="M383" i="13" s="1"/>
  <c r="I383" i="13"/>
  <c r="K383" i="13"/>
  <c r="O383" i="13"/>
  <c r="Q383" i="13"/>
  <c r="V383" i="13"/>
  <c r="G386" i="13"/>
  <c r="I386" i="13"/>
  <c r="K386" i="13"/>
  <c r="M386" i="13"/>
  <c r="O386" i="13"/>
  <c r="Q386" i="13"/>
  <c r="V386" i="13"/>
  <c r="G390" i="13"/>
  <c r="M390" i="13" s="1"/>
  <c r="I390" i="13"/>
  <c r="K390" i="13"/>
  <c r="O390" i="13"/>
  <c r="Q390" i="13"/>
  <c r="V390" i="13"/>
  <c r="G395" i="13"/>
  <c r="M395" i="13" s="1"/>
  <c r="I395" i="13"/>
  <c r="K395" i="13"/>
  <c r="O395" i="13"/>
  <c r="Q395" i="13"/>
  <c r="V395" i="13"/>
  <c r="G399" i="13"/>
  <c r="M399" i="13" s="1"/>
  <c r="I399" i="13"/>
  <c r="K399" i="13"/>
  <c r="O399" i="13"/>
  <c r="Q399" i="13"/>
  <c r="V399" i="13"/>
  <c r="G402" i="13"/>
  <c r="M402" i="13" s="1"/>
  <c r="I402" i="13"/>
  <c r="K402" i="13"/>
  <c r="O402" i="13"/>
  <c r="Q402" i="13"/>
  <c r="V402" i="13"/>
  <c r="G406" i="13"/>
  <c r="M406" i="13" s="1"/>
  <c r="I406" i="13"/>
  <c r="K406" i="13"/>
  <c r="O406" i="13"/>
  <c r="Q406" i="13"/>
  <c r="V406" i="13"/>
  <c r="G409" i="13"/>
  <c r="I409" i="13"/>
  <c r="K409" i="13"/>
  <c r="M409" i="13"/>
  <c r="O409" i="13"/>
  <c r="Q409" i="13"/>
  <c r="V409" i="13"/>
  <c r="G412" i="13"/>
  <c r="M412" i="13" s="1"/>
  <c r="I412" i="13"/>
  <c r="K412" i="13"/>
  <c r="O412" i="13"/>
  <c r="Q412" i="13"/>
  <c r="V412" i="13"/>
  <c r="G416" i="13"/>
  <c r="I416" i="13"/>
  <c r="K416" i="13"/>
  <c r="M416" i="13"/>
  <c r="O416" i="13"/>
  <c r="Q416" i="13"/>
  <c r="V416" i="13"/>
  <c r="G419" i="13"/>
  <c r="M419" i="13" s="1"/>
  <c r="I419" i="13"/>
  <c r="K419" i="13"/>
  <c r="O419" i="13"/>
  <c r="Q419" i="13"/>
  <c r="V419" i="13"/>
  <c r="G423" i="13"/>
  <c r="M423" i="13" s="1"/>
  <c r="I423" i="13"/>
  <c r="K423" i="13"/>
  <c r="O423" i="13"/>
  <c r="Q423" i="13"/>
  <c r="V423" i="13"/>
  <c r="G426" i="13"/>
  <c r="M426" i="13" s="1"/>
  <c r="I426" i="13"/>
  <c r="K426" i="13"/>
  <c r="O426" i="13"/>
  <c r="Q426" i="13"/>
  <c r="V426" i="13"/>
  <c r="G429" i="13"/>
  <c r="M429" i="13" s="1"/>
  <c r="I429" i="13"/>
  <c r="K429" i="13"/>
  <c r="O429" i="13"/>
  <c r="Q429" i="13"/>
  <c r="V429" i="13"/>
  <c r="G432" i="13"/>
  <c r="M432" i="13" s="1"/>
  <c r="I432" i="13"/>
  <c r="K432" i="13"/>
  <c r="O432" i="13"/>
  <c r="Q432" i="13"/>
  <c r="V432" i="13"/>
  <c r="G435" i="13"/>
  <c r="I435" i="13"/>
  <c r="K435" i="13"/>
  <c r="M435" i="13"/>
  <c r="O435" i="13"/>
  <c r="Q435" i="13"/>
  <c r="V435" i="13"/>
  <c r="G438" i="13"/>
  <c r="M438" i="13" s="1"/>
  <c r="I438" i="13"/>
  <c r="K438" i="13"/>
  <c r="O438" i="13"/>
  <c r="Q438" i="13"/>
  <c r="V438" i="13"/>
  <c r="G441" i="13"/>
  <c r="I441" i="13"/>
  <c r="K441" i="13"/>
  <c r="M441" i="13"/>
  <c r="O441" i="13"/>
  <c r="Q441" i="13"/>
  <c r="V441" i="13"/>
  <c r="G444" i="13"/>
  <c r="M444" i="13" s="1"/>
  <c r="I444" i="13"/>
  <c r="K444" i="13"/>
  <c r="O444" i="13"/>
  <c r="Q444" i="13"/>
  <c r="V444" i="13"/>
  <c r="G447" i="13"/>
  <c r="M447" i="13" s="1"/>
  <c r="I447" i="13"/>
  <c r="K447" i="13"/>
  <c r="O447" i="13"/>
  <c r="Q447" i="13"/>
  <c r="V447" i="13"/>
  <c r="G450" i="13"/>
  <c r="M450" i="13" s="1"/>
  <c r="I450" i="13"/>
  <c r="K450" i="13"/>
  <c r="O450" i="13"/>
  <c r="Q450" i="13"/>
  <c r="V450" i="13"/>
  <c r="G453" i="13"/>
  <c r="M453" i="13" s="1"/>
  <c r="I453" i="13"/>
  <c r="K453" i="13"/>
  <c r="O453" i="13"/>
  <c r="Q453" i="13"/>
  <c r="V453" i="13"/>
  <c r="G457" i="13"/>
  <c r="M457" i="13" s="1"/>
  <c r="I457" i="13"/>
  <c r="K457" i="13"/>
  <c r="O457" i="13"/>
  <c r="Q457" i="13"/>
  <c r="V457" i="13"/>
  <c r="G460" i="13"/>
  <c r="M460" i="13" s="1"/>
  <c r="I460" i="13"/>
  <c r="K460" i="13"/>
  <c r="O460" i="13"/>
  <c r="Q460" i="13"/>
  <c r="V460" i="13"/>
  <c r="G463" i="13"/>
  <c r="M463" i="13" s="1"/>
  <c r="I463" i="13"/>
  <c r="K463" i="13"/>
  <c r="O463" i="13"/>
  <c r="Q463" i="13"/>
  <c r="V463" i="13"/>
  <c r="G466" i="13"/>
  <c r="M466" i="13" s="1"/>
  <c r="I466" i="13"/>
  <c r="K466" i="13"/>
  <c r="O466" i="13"/>
  <c r="Q466" i="13"/>
  <c r="V466" i="13"/>
  <c r="G470" i="13"/>
  <c r="I470" i="13"/>
  <c r="K470" i="13"/>
  <c r="M470" i="13"/>
  <c r="O470" i="13"/>
  <c r="Q470" i="13"/>
  <c r="V470" i="13"/>
  <c r="G474" i="13"/>
  <c r="M474" i="13" s="1"/>
  <c r="I474" i="13"/>
  <c r="K474" i="13"/>
  <c r="O474" i="13"/>
  <c r="Q474" i="13"/>
  <c r="V474" i="13"/>
  <c r="G478" i="13"/>
  <c r="I478" i="13"/>
  <c r="K478" i="13"/>
  <c r="M478" i="13"/>
  <c r="O478" i="13"/>
  <c r="Q478" i="13"/>
  <c r="V478" i="13"/>
  <c r="G482" i="13"/>
  <c r="M482" i="13" s="1"/>
  <c r="I482" i="13"/>
  <c r="K482" i="13"/>
  <c r="O482" i="13"/>
  <c r="Q482" i="13"/>
  <c r="V482" i="13"/>
  <c r="G486" i="13"/>
  <c r="M486" i="13" s="1"/>
  <c r="I486" i="13"/>
  <c r="K486" i="13"/>
  <c r="O486" i="13"/>
  <c r="Q486" i="13"/>
  <c r="V486" i="13"/>
  <c r="G491" i="13"/>
  <c r="M491" i="13" s="1"/>
  <c r="I491" i="13"/>
  <c r="K491" i="13"/>
  <c r="O491" i="13"/>
  <c r="Q491" i="13"/>
  <c r="V491" i="13"/>
  <c r="G494" i="13"/>
  <c r="M494" i="13" s="1"/>
  <c r="I494" i="13"/>
  <c r="K494" i="13"/>
  <c r="O494" i="13"/>
  <c r="Q494" i="13"/>
  <c r="V494" i="13"/>
  <c r="G497" i="13"/>
  <c r="M497" i="13" s="1"/>
  <c r="I497" i="13"/>
  <c r="K497" i="13"/>
  <c r="O497" i="13"/>
  <c r="Q497" i="13"/>
  <c r="V497" i="13"/>
  <c r="G500" i="13"/>
  <c r="I500" i="13"/>
  <c r="K500" i="13"/>
  <c r="M500" i="13"/>
  <c r="O500" i="13"/>
  <c r="Q500" i="13"/>
  <c r="V500" i="13"/>
  <c r="G503" i="13"/>
  <c r="M503" i="13" s="1"/>
  <c r="I503" i="13"/>
  <c r="K503" i="13"/>
  <c r="O503" i="13"/>
  <c r="Q503" i="13"/>
  <c r="V503" i="13"/>
  <c r="G506" i="13"/>
  <c r="I506" i="13"/>
  <c r="K506" i="13"/>
  <c r="M506" i="13"/>
  <c r="O506" i="13"/>
  <c r="Q506" i="13"/>
  <c r="V506" i="13"/>
  <c r="G509" i="13"/>
  <c r="M509" i="13" s="1"/>
  <c r="I509" i="13"/>
  <c r="K509" i="13"/>
  <c r="O509" i="13"/>
  <c r="Q509" i="13"/>
  <c r="V509" i="13"/>
  <c r="G512" i="13"/>
  <c r="M512" i="13" s="1"/>
  <c r="I512" i="13"/>
  <c r="K512" i="13"/>
  <c r="O512" i="13"/>
  <c r="Q512" i="13"/>
  <c r="V512" i="13"/>
  <c r="G515" i="13"/>
  <c r="M515" i="13" s="1"/>
  <c r="I515" i="13"/>
  <c r="K515" i="13"/>
  <c r="O515" i="13"/>
  <c r="Q515" i="13"/>
  <c r="V515" i="13"/>
  <c r="G518" i="13"/>
  <c r="M518" i="13" s="1"/>
  <c r="I518" i="13"/>
  <c r="K518" i="13"/>
  <c r="O518" i="13"/>
  <c r="Q518" i="13"/>
  <c r="V518" i="13"/>
  <c r="G522" i="13"/>
  <c r="M522" i="13" s="1"/>
  <c r="I522" i="13"/>
  <c r="I521" i="13" s="1"/>
  <c r="K522" i="13"/>
  <c r="O522" i="13"/>
  <c r="Q522" i="13"/>
  <c r="Q521" i="13" s="1"/>
  <c r="V522" i="13"/>
  <c r="G526" i="13"/>
  <c r="M526" i="13" s="1"/>
  <c r="I526" i="13"/>
  <c r="K526" i="13"/>
  <c r="K521" i="13" s="1"/>
  <c r="O526" i="13"/>
  <c r="Q526" i="13"/>
  <c r="V526" i="13"/>
  <c r="G531" i="13"/>
  <c r="M531" i="13" s="1"/>
  <c r="I531" i="13"/>
  <c r="K531" i="13"/>
  <c r="O531" i="13"/>
  <c r="Q531" i="13"/>
  <c r="V531" i="13"/>
  <c r="G535" i="13"/>
  <c r="M535" i="13" s="1"/>
  <c r="I535" i="13"/>
  <c r="K535" i="13"/>
  <c r="O535" i="13"/>
  <c r="Q535" i="13"/>
  <c r="V535" i="13"/>
  <c r="G539" i="13"/>
  <c r="I539" i="13"/>
  <c r="K539" i="13"/>
  <c r="M539" i="13"/>
  <c r="O539" i="13"/>
  <c r="Q539" i="13"/>
  <c r="V539" i="13"/>
  <c r="G542" i="13"/>
  <c r="I64" i="1" s="1"/>
  <c r="K542" i="13"/>
  <c r="V542" i="13"/>
  <c r="G543" i="13"/>
  <c r="M543" i="13" s="1"/>
  <c r="M542" i="13" s="1"/>
  <c r="I543" i="13"/>
  <c r="I542" i="13" s="1"/>
  <c r="K543" i="13"/>
  <c r="O543" i="13"/>
  <c r="O542" i="13" s="1"/>
  <c r="Q543" i="13"/>
  <c r="Q542" i="13" s="1"/>
  <c r="V543" i="13"/>
  <c r="G546" i="13"/>
  <c r="I65" i="1" s="1"/>
  <c r="K546" i="13"/>
  <c r="G547" i="13"/>
  <c r="M547" i="13" s="1"/>
  <c r="M546" i="13" s="1"/>
  <c r="I547" i="13"/>
  <c r="I546" i="13" s="1"/>
  <c r="K547" i="13"/>
  <c r="O547" i="13"/>
  <c r="O546" i="13" s="1"/>
  <c r="Q547" i="13"/>
  <c r="Q546" i="13" s="1"/>
  <c r="V547" i="13"/>
  <c r="V546" i="13" s="1"/>
  <c r="O550" i="13"/>
  <c r="G551" i="13"/>
  <c r="M551" i="13" s="1"/>
  <c r="M550" i="13" s="1"/>
  <c r="I551" i="13"/>
  <c r="I550" i="13" s="1"/>
  <c r="K551" i="13"/>
  <c r="K550" i="13" s="1"/>
  <c r="O551" i="13"/>
  <c r="Q551" i="13"/>
  <c r="Q550" i="13" s="1"/>
  <c r="V551" i="13"/>
  <c r="V550" i="13" s="1"/>
  <c r="O554" i="13"/>
  <c r="V554" i="13"/>
  <c r="G555" i="13"/>
  <c r="G554" i="13" s="1"/>
  <c r="I67" i="1" s="1"/>
  <c r="I555" i="13"/>
  <c r="I554" i="13" s="1"/>
  <c r="K555" i="13"/>
  <c r="K554" i="13" s="1"/>
  <c r="M555" i="13"/>
  <c r="M554" i="13" s="1"/>
  <c r="O555" i="13"/>
  <c r="Q555" i="13"/>
  <c r="Q554" i="13" s="1"/>
  <c r="V555" i="13"/>
  <c r="G559" i="13"/>
  <c r="M559" i="13" s="1"/>
  <c r="I559" i="13"/>
  <c r="K559" i="13"/>
  <c r="O559" i="13"/>
  <c r="Q559" i="13"/>
  <c r="V559" i="13"/>
  <c r="G562" i="13"/>
  <c r="I562" i="13"/>
  <c r="K562" i="13"/>
  <c r="O562" i="13"/>
  <c r="Q562" i="13"/>
  <c r="V562" i="13"/>
  <c r="G565" i="13"/>
  <c r="I565" i="13"/>
  <c r="K565" i="13"/>
  <c r="M565" i="13"/>
  <c r="O565" i="13"/>
  <c r="Q565" i="13"/>
  <c r="V565" i="13"/>
  <c r="G569" i="13"/>
  <c r="M569" i="13" s="1"/>
  <c r="I569" i="13"/>
  <c r="K569" i="13"/>
  <c r="O569" i="13"/>
  <c r="Q569" i="13"/>
  <c r="V569" i="13"/>
  <c r="G572" i="13"/>
  <c r="M572" i="13" s="1"/>
  <c r="I572" i="13"/>
  <c r="K572" i="13"/>
  <c r="O572" i="13"/>
  <c r="Q572" i="13"/>
  <c r="V572" i="13"/>
  <c r="G576" i="13"/>
  <c r="M576" i="13" s="1"/>
  <c r="I576" i="13"/>
  <c r="K576" i="13"/>
  <c r="O576" i="13"/>
  <c r="Q576" i="13"/>
  <c r="V576" i="13"/>
  <c r="AE580" i="13"/>
  <c r="F44" i="1" s="1"/>
  <c r="G9" i="12"/>
  <c r="M9" i="12" s="1"/>
  <c r="I9" i="12"/>
  <c r="K9" i="12"/>
  <c r="K8" i="12" s="1"/>
  <c r="O9" i="12"/>
  <c r="Q9" i="12"/>
  <c r="V9" i="12"/>
  <c r="G12" i="12"/>
  <c r="I12" i="12"/>
  <c r="K12" i="12"/>
  <c r="O12" i="12"/>
  <c r="Q12" i="12"/>
  <c r="V12" i="12"/>
  <c r="G14" i="12"/>
  <c r="M14" i="12" s="1"/>
  <c r="I14" i="12"/>
  <c r="K14" i="12"/>
  <c r="O14" i="12"/>
  <c r="Q14" i="12"/>
  <c r="V14" i="12"/>
  <c r="G16" i="12"/>
  <c r="I16" i="12"/>
  <c r="K16" i="12"/>
  <c r="O16" i="12"/>
  <c r="Q16" i="12"/>
  <c r="V16" i="12"/>
  <c r="G20" i="12"/>
  <c r="M20" i="12" s="1"/>
  <c r="I20" i="12"/>
  <c r="K20" i="12"/>
  <c r="O20" i="12"/>
  <c r="Q20" i="12"/>
  <c r="Q19" i="12" s="1"/>
  <c r="V20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O19" i="12" s="1"/>
  <c r="Q24" i="12"/>
  <c r="V24" i="12"/>
  <c r="G26" i="12"/>
  <c r="M26" i="12" s="1"/>
  <c r="I26" i="12"/>
  <c r="I19" i="12" s="1"/>
  <c r="K26" i="12"/>
  <c r="O26" i="12"/>
  <c r="Q26" i="12"/>
  <c r="V26" i="12"/>
  <c r="G28" i="12"/>
  <c r="I28" i="12"/>
  <c r="K28" i="12"/>
  <c r="M28" i="12"/>
  <c r="O28" i="12"/>
  <c r="Q28" i="12"/>
  <c r="V28" i="12"/>
  <c r="G31" i="12"/>
  <c r="I31" i="12"/>
  <c r="K31" i="12"/>
  <c r="O31" i="12"/>
  <c r="Q31" i="12"/>
  <c r="V31" i="12"/>
  <c r="G34" i="12"/>
  <c r="M34" i="12" s="1"/>
  <c r="I34" i="12"/>
  <c r="K34" i="12"/>
  <c r="O34" i="12"/>
  <c r="Q34" i="12"/>
  <c r="V34" i="12"/>
  <c r="G36" i="12"/>
  <c r="M36" i="12" s="1"/>
  <c r="I36" i="12"/>
  <c r="K36" i="12"/>
  <c r="O36" i="12"/>
  <c r="Q36" i="12"/>
  <c r="V36" i="12"/>
  <c r="G39" i="12"/>
  <c r="M39" i="12" s="1"/>
  <c r="I39" i="12"/>
  <c r="K39" i="12"/>
  <c r="O39" i="12"/>
  <c r="Q39" i="12"/>
  <c r="V39" i="12"/>
  <c r="G41" i="12"/>
  <c r="M41" i="12" s="1"/>
  <c r="I41" i="12"/>
  <c r="K41" i="12"/>
  <c r="O41" i="12"/>
  <c r="Q41" i="12"/>
  <c r="V41" i="12"/>
  <c r="AE46" i="12"/>
  <c r="I18" i="1"/>
  <c r="H42" i="1"/>
  <c r="I42" i="1" s="1"/>
  <c r="V164" i="13" l="1"/>
  <c r="I257" i="13"/>
  <c r="I8" i="13"/>
  <c r="M55" i="14"/>
  <c r="G49" i="14"/>
  <c r="AF46" i="12"/>
  <c r="M12" i="12"/>
  <c r="F41" i="1"/>
  <c r="F39" i="1"/>
  <c r="F46" i="1" s="1"/>
  <c r="F40" i="1"/>
  <c r="I456" i="13"/>
  <c r="O353" i="13"/>
  <c r="Q257" i="13"/>
  <c r="K8" i="13"/>
  <c r="Q8" i="13"/>
  <c r="Q30" i="12"/>
  <c r="G30" i="12"/>
  <c r="I70" i="1" s="1"/>
  <c r="I20" i="1" s="1"/>
  <c r="AF580" i="13"/>
  <c r="K456" i="13"/>
  <c r="Q456" i="13"/>
  <c r="K353" i="13"/>
  <c r="G64" i="14"/>
  <c r="M46" i="14"/>
  <c r="Q8" i="14"/>
  <c r="F43" i="1"/>
  <c r="I49" i="14"/>
  <c r="O30" i="12"/>
  <c r="V8" i="12"/>
  <c r="I8" i="12"/>
  <c r="V521" i="13"/>
  <c r="V456" i="13"/>
  <c r="Q353" i="13"/>
  <c r="Q210" i="13"/>
  <c r="Q196" i="13"/>
  <c r="I196" i="13"/>
  <c r="V8" i="13"/>
  <c r="V30" i="12"/>
  <c r="K30" i="12"/>
  <c r="K19" i="12"/>
  <c r="G8" i="12"/>
  <c r="Q8" i="12"/>
  <c r="K558" i="13"/>
  <c r="O558" i="13"/>
  <c r="G550" i="13"/>
  <c r="I66" i="1" s="1"/>
  <c r="I17" i="1" s="1"/>
  <c r="O521" i="13"/>
  <c r="O456" i="13"/>
  <c r="V346" i="13"/>
  <c r="K257" i="13"/>
  <c r="V210" i="13"/>
  <c r="K196" i="13"/>
  <c r="O164" i="13"/>
  <c r="O8" i="13"/>
  <c r="AF64" i="14"/>
  <c r="G45" i="1" s="1"/>
  <c r="H45" i="1" s="1"/>
  <c r="I45" i="1" s="1"/>
  <c r="Q49" i="14"/>
  <c r="M49" i="14"/>
  <c r="K8" i="14"/>
  <c r="G558" i="13"/>
  <c r="I68" i="1" s="1"/>
  <c r="V353" i="13"/>
  <c r="I353" i="13"/>
  <c r="O257" i="13"/>
  <c r="K210" i="13"/>
  <c r="I210" i="13"/>
  <c r="O196" i="13"/>
  <c r="G164" i="13"/>
  <c r="I55" i="1" s="1"/>
  <c r="I30" i="12"/>
  <c r="V19" i="12"/>
  <c r="O8" i="12"/>
  <c r="V558" i="13"/>
  <c r="Q558" i="13"/>
  <c r="I558" i="13"/>
  <c r="G353" i="13"/>
  <c r="I61" i="1" s="1"/>
  <c r="G346" i="13"/>
  <c r="I60" i="1" s="1"/>
  <c r="V257" i="13"/>
  <c r="O210" i="13"/>
  <c r="V196" i="13"/>
  <c r="K164" i="13"/>
  <c r="Q164" i="13"/>
  <c r="I164" i="13"/>
  <c r="M41" i="14"/>
  <c r="O8" i="14"/>
  <c r="V8" i="14"/>
  <c r="I8" i="14"/>
  <c r="G23" i="1"/>
  <c r="M8" i="14"/>
  <c r="M257" i="13"/>
  <c r="M521" i="13"/>
  <c r="M456" i="13"/>
  <c r="M8" i="13"/>
  <c r="M210" i="13"/>
  <c r="G521" i="13"/>
  <c r="I63" i="1" s="1"/>
  <c r="G456" i="13"/>
  <c r="I62" i="1" s="1"/>
  <c r="G210" i="13"/>
  <c r="I57" i="1" s="1"/>
  <c r="G8" i="13"/>
  <c r="M562" i="13"/>
  <c r="M558" i="13" s="1"/>
  <c r="M358" i="13"/>
  <c r="M353" i="13" s="1"/>
  <c r="M347" i="13"/>
  <c r="M346" i="13" s="1"/>
  <c r="G342" i="13"/>
  <c r="I59" i="1" s="1"/>
  <c r="G257" i="13"/>
  <c r="I58" i="1" s="1"/>
  <c r="M197" i="13"/>
  <c r="M196" i="13" s="1"/>
  <c r="M169" i="13"/>
  <c r="M164" i="13" s="1"/>
  <c r="M19" i="12"/>
  <c r="G19" i="12"/>
  <c r="I69" i="1" s="1"/>
  <c r="I19" i="1" s="1"/>
  <c r="M16" i="12"/>
  <c r="M31" i="12"/>
  <c r="M30" i="12" s="1"/>
  <c r="J28" i="1"/>
  <c r="J26" i="1"/>
  <c r="G38" i="1"/>
  <c r="F38" i="1"/>
  <c r="J23" i="1"/>
  <c r="J24" i="1"/>
  <c r="J25" i="1"/>
  <c r="J27" i="1"/>
  <c r="E24" i="1"/>
  <c r="E26" i="1"/>
  <c r="I54" i="1" l="1"/>
  <c r="G580" i="13"/>
  <c r="G44" i="1"/>
  <c r="H44" i="1" s="1"/>
  <c r="I44" i="1" s="1"/>
  <c r="G43" i="1"/>
  <c r="H43" i="1" s="1"/>
  <c r="I43" i="1" s="1"/>
  <c r="G41" i="1"/>
  <c r="H41" i="1" s="1"/>
  <c r="I41" i="1" s="1"/>
  <c r="G39" i="1"/>
  <c r="G40" i="1"/>
  <c r="H40" i="1" s="1"/>
  <c r="I40" i="1" s="1"/>
  <c r="M8" i="12"/>
  <c r="G46" i="12"/>
  <c r="I53" i="1"/>
  <c r="A23" i="1"/>
  <c r="I16" i="1" l="1"/>
  <c r="I21" i="1" s="1"/>
  <c r="I71" i="1"/>
  <c r="G46" i="1"/>
  <c r="H39" i="1"/>
  <c r="H46" i="1" s="1"/>
  <c r="I39" i="1"/>
  <c r="I46" i="1" s="1"/>
  <c r="G24" i="1"/>
  <c r="A24" i="1"/>
  <c r="G25" i="1" l="1"/>
  <c r="A25" i="1" s="1"/>
  <c r="G28" i="1"/>
  <c r="J70" i="1"/>
  <c r="J59" i="1"/>
  <c r="J61" i="1"/>
  <c r="J69" i="1"/>
  <c r="J58" i="1"/>
  <c r="J66" i="1"/>
  <c r="J56" i="1"/>
  <c r="J64" i="1"/>
  <c r="J54" i="1"/>
  <c r="J55" i="1"/>
  <c r="J60" i="1"/>
  <c r="J68" i="1"/>
  <c r="J62" i="1"/>
  <c r="J57" i="1"/>
  <c r="J63" i="1"/>
  <c r="J53" i="1"/>
  <c r="J65" i="1"/>
  <c r="J67" i="1"/>
  <c r="J42" i="1"/>
  <c r="J43" i="1"/>
  <c r="J44" i="1"/>
  <c r="J39" i="1"/>
  <c r="J46" i="1" s="1"/>
  <c r="J41" i="1"/>
  <c r="J40" i="1"/>
  <c r="J45" i="1"/>
  <c r="J71" i="1" l="1"/>
  <c r="G26" i="1"/>
  <c r="A27" i="1" s="1"/>
  <c r="A26" i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Oda</author>
  </authors>
  <commentList>
    <comment ref="S6" authorId="0" shapeId="0" xr:uid="{F8F5E6C0-F7DA-4269-A7B6-698082C4F95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51F16C2-81EC-46A2-95F8-CC3FDEB9700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Oda</author>
  </authors>
  <commentList>
    <comment ref="S6" authorId="0" shapeId="0" xr:uid="{88EE961D-9445-4418-9FC5-C8495E40ABF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0AA3688-A983-4735-BD04-5BA43E20944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Oda</author>
  </authors>
  <commentList>
    <comment ref="S6" authorId="0" shapeId="0" xr:uid="{2CBB7242-B790-4FD3-A870-EEEE279EAC6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1DCE479-5DC9-408E-8117-D4FB50F82B7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<sst xmlns="http://schemas.openxmlformats.org/spreadsheetml/2006/main" count="2510" uniqueCount="727">
  <si>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</si>
  <si>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</si>
  <si>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</si>
  <si>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</si>
  <si>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</si>
  <si>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</si>
  <si>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</si>
  <si>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</si>
  <si>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</si>
  <si>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</si>
  <si>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</si>
  <si>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</si>
  <si>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</si>
  <si>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</si>
  <si>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</si>
  <si>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</si>
  <si>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</si>
  <si>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</si>
  <si>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</si>
  <si>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</si>
  <si>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</si>
  <si>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</si>
  <si>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</si>
  <si>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</si>
  <si>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</si>
  <si>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</si>
  <si>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</si>
  <si>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</si>
  <si>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</si>
  <si>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</si>
  <si>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</si>
  <si>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</si>
  <si>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</si>
  <si>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</si>
  <si>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</si>
  <si>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</si>
  <si>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</si>
  <si>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</si>
  <si>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</si>
  <si>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</si>
  <si>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</si>
  <si>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</si>
  <si>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</si>
  <si>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Odehnal Petr</t>
  </si>
  <si>
    <t>sdfsdf</t>
  </si>
  <si>
    <t>117.2</t>
  </si>
  <si>
    <t>Ústup - Autobusové zastávky - zastávka směr Kněževes</t>
  </si>
  <si>
    <t>Obec Ústup</t>
  </si>
  <si>
    <t>36</t>
  </si>
  <si>
    <t>Ústup</t>
  </si>
  <si>
    <t>67974</t>
  </si>
  <si>
    <t>49464051</t>
  </si>
  <si>
    <t>Petr Odehnal</t>
  </si>
  <si>
    <t>Zahradní 676</t>
  </si>
  <si>
    <t>Jedovnice-Jedovnice</t>
  </si>
  <si>
    <t>67906</t>
  </si>
  <si>
    <t>73796433</t>
  </si>
  <si>
    <t>CZ7212273761</t>
  </si>
  <si>
    <t>Stavba</t>
  </si>
  <si>
    <t>Ostatní a vedlejší náklady</t>
  </si>
  <si>
    <t>00.2</t>
  </si>
  <si>
    <t>Vedlejší a ostatní náklady - směr Kněževes</t>
  </si>
  <si>
    <t>Stavební objekt</t>
  </si>
  <si>
    <t>1.1</t>
  </si>
  <si>
    <t>Zastávka směr Kněževes</t>
  </si>
  <si>
    <t>1.1.1</t>
  </si>
  <si>
    <t>1.2.2</t>
  </si>
  <si>
    <t>Zastávka směr Kněževes - výměna podloží</t>
  </si>
  <si>
    <t>Celkem za stavbu</t>
  </si>
  <si>
    <t>CZK</t>
  </si>
  <si>
    <t>Rekapitulace dílů</t>
  </si>
  <si>
    <t>Typ dílu</t>
  </si>
  <si>
    <t>0</t>
  </si>
  <si>
    <t>Nepřiřazený díl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</si>
  <si>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</si>
  <si>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</si>
  <si>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</si>
  <si>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</si>
  <si>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</si>
  <si>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</si>
  <si>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</si>
  <si>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</si>
  <si>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</si>
  <si>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</si>
  <si>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</si>
  <si>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</si>
  <si>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</si>
  <si>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</si>
  <si>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8</t>
  </si>
  <si>
    <t>Trubní vedení</t>
  </si>
  <si>
    <t>91</t>
  </si>
  <si>
    <t>Doplňující práce na komunikaci</t>
  </si>
  <si>
    <t>96</t>
  </si>
  <si>
    <t>Bourání konstrukcí</t>
  </si>
  <si>
    <t>98</t>
  </si>
  <si>
    <t>Demolice</t>
  </si>
  <si>
    <t>99</t>
  </si>
  <si>
    <t>Staveništní přesun hmot</t>
  </si>
  <si>
    <t>711</t>
  </si>
  <si>
    <t>Izolace proti vodě</t>
  </si>
  <si>
    <t>767</t>
  </si>
  <si>
    <t>Konstrukce zámečnické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</si>
  <si>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</si>
  <si>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</si>
  <si>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</si>
  <si>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</si>
  <si>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</si>
  <si>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</si>
  <si>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</si>
  <si>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</si>
  <si>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00</t>
  </si>
  <si>
    <t>Vedlejší a ostatní náklady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</si>
  <si>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</si>
  <si>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</si>
  <si>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</si>
  <si>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</si>
  <si>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</si>
  <si>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</si>
  <si>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</si>
  <si>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</si>
  <si>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</si>
  <si>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</si>
  <si>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</si>
  <si>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</si>
  <si>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</si>
  <si>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</si>
  <si>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</si>
  <si>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</si>
  <si>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</si>
  <si>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</si>
  <si>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</si>
  <si>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</si>
  <si>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</si>
  <si>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</si>
  <si>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</si>
  <si>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</si>
  <si>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</si>
  <si>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</si>
  <si>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1000T</t>
  </si>
  <si>
    <t>Dokumentace ke kolaudaci</t>
  </si>
  <si>
    <t>Soubor</t>
  </si>
  <si>
    <t>Vlastní</t>
  </si>
  <si>
    <t>Indiv</t>
  </si>
  <si>
    <t>VRN</t>
  </si>
  <si>
    <t>POL99_8</t>
  </si>
  <si>
    <t>kompletace dokladové části : 1</t>
  </si>
  <si>
    <t>VV</t>
  </si>
  <si>
    <t>SPU</t>
  </si>
  <si>
    <t>1001T</t>
  </si>
  <si>
    <t>Geodetické zaměření skut. provedení</t>
  </si>
  <si>
    <t>1004T</t>
  </si>
  <si>
    <t>Zajištění povolení rozhodnutí-zvláštní užívání sil</t>
  </si>
  <si>
    <t>1002T</t>
  </si>
  <si>
    <t>Geometrický plán</t>
  </si>
  <si>
    <t>pozemek JMK : 1</t>
  </si>
  <si>
    <t>005111020R</t>
  </si>
  <si>
    <t>Vytyčení stavby</t>
  </si>
  <si>
    <t>RTS 19/ I</t>
  </si>
  <si>
    <t>POL99_2</t>
  </si>
  <si>
    <t>005121010R</t>
  </si>
  <si>
    <t>Vybudování zařízení staveniště</t>
  </si>
  <si>
    <t>005121020R</t>
  </si>
  <si>
    <t xml:space="preserve">Provoz zařízení staveniště </t>
  </si>
  <si>
    <t>005121030R</t>
  </si>
  <si>
    <t>Odstranění zařízení staveniště</t>
  </si>
  <si>
    <t>005122020R</t>
  </si>
  <si>
    <t xml:space="preserve">Silniční, železniční či kolejový provoz  </t>
  </si>
  <si>
    <t>POL99_1</t>
  </si>
  <si>
    <t>004111020R</t>
  </si>
  <si>
    <t xml:space="preserve">Vypracování projektové dokumentace </t>
  </si>
  <si>
    <t>dle požadavku zhotovitele : 1</t>
  </si>
  <si>
    <t>005211030R</t>
  </si>
  <si>
    <t xml:space="preserve">Dočasná dopravní opatření </t>
  </si>
  <si>
    <t>005211040R</t>
  </si>
  <si>
    <t xml:space="preserve">Užívání veřejných ploch a prostranství  </t>
  </si>
  <si>
    <t>nájem SÚS : 1</t>
  </si>
  <si>
    <t>005211080R</t>
  </si>
  <si>
    <t xml:space="preserve">Bezpečnostní a hygienická opatření na staveništi </t>
  </si>
  <si>
    <t>005231010R</t>
  </si>
  <si>
    <t>Revize</t>
  </si>
  <si>
    <t>pláň : 1</t>
  </si>
  <si>
    <t>ŠD : 1</t>
  </si>
  <si>
    <t>SUM</t>
  </si>
  <si>
    <t>END</t>
  </si>
  <si>
    <t>Položkový soupis prací a dodávek</t>
  </si>
  <si>
    <t>111201101R00</t>
  </si>
  <si>
    <t>Odstranění křovin a stromů o průměru do 10 cm při celkové ploše do 1 000 m2</t>
  </si>
  <si>
    <t>m2</t>
  </si>
  <si>
    <t>800-1</t>
  </si>
  <si>
    <t>Práce</t>
  </si>
  <si>
    <t>POL1_</t>
  </si>
  <si>
    <t>s odstraněním kořenů a s případným nutným odklizením křovin a stromů na hromady na vzdálenost do 50 m nebo s naložením na dopravní prostředek, do sklonu terénu 1 : 5,</t>
  </si>
  <si>
    <t>SPI</t>
  </si>
  <si>
    <t>vegetace v polohové kolizi se stavbou : 10</t>
  </si>
  <si>
    <t>112101101R00</t>
  </si>
  <si>
    <t>Kácení stromů listnatých_x000D_
 o průměru kmene přes 100 do 300 mm</t>
  </si>
  <si>
    <t>kus</t>
  </si>
  <si>
    <t>s odřezáním kmene a odvětvením, včetně případného odklizení kmene a větví na oddělené hromady na vzdálenost do 50 m nebo s naložením na dopravní prostředek,</t>
  </si>
  <si>
    <t>vegetace v polohové kolizi se stavbou : 1</t>
  </si>
  <si>
    <t>112201101R00</t>
  </si>
  <si>
    <t>Odstranění pařezů pod úrovní terénu vykopáním_x000D_
 o průměru přes 100 do 300 mm</t>
  </si>
  <si>
    <t>s jejich vykopáním nebo vytrháním, s přesekáním kořenů a s případným nutným přemístěním pařezů na hromady do vzdálenosti do 50 m nebo s naložením na dopravní prostředek,</t>
  </si>
  <si>
    <t>113106241R00</t>
  </si>
  <si>
    <t>Rozebrání vozovek a ploch s jakoukoliv výplní spár _x000D_
 v jakékoliv ploše, ze silničních panelů jakýchkoliv rozměrů, kladených do jakéhokoliv lože a se spárami zalitými živicí nebo cementovou maltou</t>
  </si>
  <si>
    <t>822-1</t>
  </si>
  <si>
    <t>s přemístěním hmot na skládku na vzdálenost do 3 m nebo s naložením na dopravní prostředek</t>
  </si>
  <si>
    <t>plocha pod přístřeškem BUS : 4*3</t>
  </si>
  <si>
    <t>113108305R00</t>
  </si>
  <si>
    <t>Odstranění podkladů nebo krytů živičných, v ploše jednotlivě do 50 m2, tloušťka vrstvy 50 mm</t>
  </si>
  <si>
    <t>napojení skladby "A" na živičnou vozovku - stupňovité napojení : 44,3*0,2</t>
  </si>
  <si>
    <t>122201102R00</t>
  </si>
  <si>
    <t>Odkopávky a  prokopávky nezapažené v hornině 3_x000D_
 přes 100 do 1 000 m3</t>
  </si>
  <si>
    <t>m3</t>
  </si>
  <si>
    <t>s přehozením výkopku na vzdálenost do 3 m nebo s naložením na dopravní prostředek,</t>
  </si>
  <si>
    <t>výpočet program, vč. humózní vrstvy v násypu : 75,4+59,2</t>
  </si>
  <si>
    <t>122201109R00</t>
  </si>
  <si>
    <t>Odkopávky a  prokopávky nezapažené v hornině 3_x000D_
 příplatek k cenám za lepivost horniny</t>
  </si>
  <si>
    <t>20% : 134,6*0,2</t>
  </si>
  <si>
    <t>130001101R00</t>
  </si>
  <si>
    <t>Příplatek k cenám za ztížené vykopávky v horninách jakékoliv třídy</t>
  </si>
  <si>
    <t>Příplatek k cenám hloubených vykopávek za ztížení vykopávky v blízkosti podzemního vedení nebo výbušnin pro jakoukoliv třídu horniny.</t>
  </si>
  <si>
    <t>v místě napojení do DRŠ2 : 1*0,9*1,0*1,2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</si>
  <si>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</si>
  <si>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</si>
  <si>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</si>
  <si>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trativod : 36,6*0,24</t>
  </si>
  <si>
    <t>opěrná zeď : 18,1</t>
  </si>
  <si>
    <t>132201119R00</t>
  </si>
  <si>
    <t xml:space="preserve">Hloubení rýh šířky do 60 cm příplatek za lepivost, v hornině 3,  </t>
  </si>
  <si>
    <t>20% : 26,884*0,2</t>
  </si>
  <si>
    <t>132201210R00</t>
  </si>
  <si>
    <t xml:space="preserve">Hloubení rýh šířky přes 60 do 200 cm do 50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</si>
  <si>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</si>
  <si>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kanalizace DN 400, vč. DRŠ2 a LS : 23,4+1,3+1,9</t>
  </si>
  <si>
    <t>odtok ze žlabu : 0,6</t>
  </si>
  <si>
    <t>odpočet ruční výkop : -1,048</t>
  </si>
  <si>
    <t>132201219R00</t>
  </si>
  <si>
    <t xml:space="preserve">Hloubení rýh šířky přes 60 do 200 cm příplatek za lepivost, v hornině 3,  </t>
  </si>
  <si>
    <t>20% : 26,152*0,2</t>
  </si>
  <si>
    <t>139601102R00</t>
  </si>
  <si>
    <t>Ruční výkop jam, rýh a šachet v hornině 3</t>
  </si>
  <si>
    <t>s přehozením na vzdálenost do 5 m nebo s naložením na ruční dopravní prostředek</t>
  </si>
  <si>
    <t>v místě DRŠ2 : 1*0,9*0,6*0,6</t>
  </si>
  <si>
    <t>v místě napojení žlabu do kanalizace : 1*0,9*0,6*0,6</t>
  </si>
  <si>
    <t>přepojení kanalizace : 0,4</t>
  </si>
  <si>
    <t>151101101R00</t>
  </si>
  <si>
    <t>Zřízení pažení a rozepření stěn rýh příložné  pro jakoukoliv mezerovitost, hloubky do 2 m</t>
  </si>
  <si>
    <t>pro podzemní vedení pro všechny šířky rýhy,</t>
  </si>
  <si>
    <t>lapač splavenin : 7,2</t>
  </si>
  <si>
    <t>151101111R00</t>
  </si>
  <si>
    <t>Odstranění pažení a rozepření rýh příložné , hloubky do 2 m</t>
  </si>
  <si>
    <t>pro podzemní vedení s uložením materiálu na vzdálenost do 3 m od kraje výkopu,</t>
  </si>
  <si>
    <t>161101101R00</t>
  </si>
  <si>
    <t>Svislé přemístění výkopku z horniny 1 až 4, při hloubce výkopu přes 1 do 2,5 m</t>
  </si>
  <si>
    <t>bez naložení do dopravní nádoby, ale s vyprázdněním dopravní nádoby na hromadu nebo na dopravní prostředek,</t>
  </si>
  <si>
    <t>hl. nad 1m : 0,7</t>
  </si>
  <si>
    <t>162301102R00</t>
  </si>
  <si>
    <t>Vodorovné přemístění výkopku z horniny 1 až 4, na vzdálenost přes 500  do 1 000 m</t>
  </si>
  <si>
    <t>po suchu, bez naložení výkopku, avšak se složením bez rozhrnutí, zpáteční cesta vozidla.</t>
  </si>
  <si>
    <t>výkopek pro zpětné uložení : (8,9+1,6)*2</t>
  </si>
  <si>
    <t>162701105R00</t>
  </si>
  <si>
    <t>Vodorovné přemístění výkopku z horniny 1 až 4, na vzdálenost přes 9 000  do 10 000 m</t>
  </si>
  <si>
    <t>výkopek celkem : 134,6+26,884+26,152+1,048</t>
  </si>
  <si>
    <t>odpočet zpětné uložení : -(8,9+1,6)</t>
  </si>
  <si>
    <t>162701109R00</t>
  </si>
  <si>
    <t>Vodorovné přemístění výkopku příplatek k ceně za každých dalších i započatých 1 000 m přes 10 000 m_x000D_
 z horniny 1 až 4</t>
  </si>
  <si>
    <t>11 km : 178,184</t>
  </si>
  <si>
    <t>162201401R00</t>
  </si>
  <si>
    <t>Vodorovné přemístění větví, kmenů, nebo pařezů větví stromů listnatých, průměru kmene přes 100 do 300 mm, na vzdálenost do 1 000 m</t>
  </si>
  <si>
    <t xml:space="preserve"> s naložením, složením a dopravou,</t>
  </si>
  <si>
    <t>162201411R00</t>
  </si>
  <si>
    <t>Vodorovné přemístění větví, kmenů, nebo pařezů kmenů stromů listnatých, průměru kmene přes 100 do 300 mm, na vzdálenost do 1 000 m</t>
  </si>
  <si>
    <t>162201421R00</t>
  </si>
  <si>
    <t>Vodorovné přemístění větví, kmenů, nebo pařezů pařezů, průměru kmene přes 100 do 300 mm, na vzdálenost do 1 000 m</t>
  </si>
  <si>
    <t>162301501R00</t>
  </si>
  <si>
    <t>Vodorovné přemístění křovin nma vzdálenost do 5 000 m</t>
  </si>
  <si>
    <t>o průměru kmene do 10 cm na vzdálenost, složení z dopravního porstředku.</t>
  </si>
  <si>
    <t>167101101R00</t>
  </si>
  <si>
    <t>Nakládání, skládání, překládání neulehlého výkopku nakládání výkopku_x000D_
 do 100 m3, z horniny 1 až 4</t>
  </si>
  <si>
    <t>výkopek pro zpětné uložení : 8,9+1,6</t>
  </si>
  <si>
    <t>171101101R00</t>
  </si>
  <si>
    <t>Uložení sypaniny do násypů zhutněných s uzavřením povrchu násypu z hornin soudržných s předepsanou mírou zhutnění v procentech výsledků zkoušek Proctor-Standard							_x000D_
							_x000D_
 na 95 % PS</t>
  </si>
  <si>
    <t>s rozprostřením sypaniny ve vrstvách a s hrubým urovnáním,</t>
  </si>
  <si>
    <t>rubová strana opěrné zdi a v nezpev. plochách - materiál ze stavby : 8,9</t>
  </si>
  <si>
    <t>protimrazový klín rubu opěrné zdi - materiál ve specifikaci : 7,1</t>
  </si>
  <si>
    <t>171101111R00</t>
  </si>
  <si>
    <t>Uložení sypaniny do násypů zhutněných z hornin nesoudržných sypkých_x000D_
 s relativní ulehlostí l(d) 0,9 nebo v aktivní zóně</t>
  </si>
  <si>
    <t>násyp - materiál ve specifikaci : 14,6</t>
  </si>
  <si>
    <t>174101101R00</t>
  </si>
  <si>
    <t>Zásyp sypaninou se zhutněním jam, šachet, rýh nebo kolem objektů v těchto vykopávkách</t>
  </si>
  <si>
    <t>z jakékoliv horniny s uložením výkopku po vrstvách,</t>
  </si>
  <si>
    <t>kanalizace DN 400 - materiál ve specifikaci : 8,2</t>
  </si>
  <si>
    <t>kanalizace DN 400 - výkopek ze stavby : 1,6</t>
  </si>
  <si>
    <t>odtok ze žlabu : 0,3</t>
  </si>
  <si>
    <t>175101101R00</t>
  </si>
  <si>
    <t>Obsyp potrubí bez prohození sypaniny, bez dodávky obsypového materiálu</t>
  </si>
  <si>
    <t>sypaninou z vhodných hornin tř. 1 - 4 nebo materiálem připraveným podél výkopu ve vzdálenosti do 3 m od jeho kraje, pro jakoukoliv hloubku výkopu a jakoukoliv míru zhutnění,</t>
  </si>
  <si>
    <t>kanalizace DN 400 : 25,7</t>
  </si>
  <si>
    <t>odtok ze žlabu : 0,5</t>
  </si>
  <si>
    <t>180402111R00</t>
  </si>
  <si>
    <t>Založení trávníku parkový trávník, výsevem, v rovině nebo na svahu do 1:5</t>
  </si>
  <si>
    <t>823-1</t>
  </si>
  <si>
    <t>na půdě předem připravené s pokosením, naložením, odvozem odpadu do 20 km a se složením,</t>
  </si>
  <si>
    <t>dotčené nezpevněné plochy : 74</t>
  </si>
  <si>
    <t>181101102R00</t>
  </si>
  <si>
    <t>Úprava pláně v zářezech v hornině 1 až 4, se zhutněním</t>
  </si>
  <si>
    <t>vyrovnáním výškových rozdílů, ploch vodorovných a ploch do sklonu 1 : 5.</t>
  </si>
  <si>
    <t>163,0-48,2</t>
  </si>
  <si>
    <t>181201102R00</t>
  </si>
  <si>
    <t>Úprava pláně v násypech v hornině 1 až 4, se zhutněním</t>
  </si>
  <si>
    <t>vyrovnání výškových rozdílů, plochy vodorovné a plochy do sklonu 1 : 5,</t>
  </si>
  <si>
    <t>48,2</t>
  </si>
  <si>
    <t>181301101R00</t>
  </si>
  <si>
    <t>Rozprostření a urovnání ornice v rovině v souvislé ploše do 500 m2, tloušťka vrstvy do 100 mm</t>
  </si>
  <si>
    <t>s případným nutným přemístěním hromad nebo dočasných skládek na místo potřeby ze vzdálenosti do 30 m, v rovině nebo ve svahu do 1 : 5,</t>
  </si>
  <si>
    <t>199000002R00</t>
  </si>
  <si>
    <t>Poplatky za skládku horniny 1- 4</t>
  </si>
  <si>
    <t>odpočet zpětné uložení : -10,5</t>
  </si>
  <si>
    <t>00572410R</t>
  </si>
  <si>
    <t>směs travní parková, pro mírnou zátěž</t>
  </si>
  <si>
    <t>kg</t>
  </si>
  <si>
    <t>SPCM</t>
  </si>
  <si>
    <t>Specifikace</t>
  </si>
  <si>
    <t>POL3_</t>
  </si>
  <si>
    <t>74*0,03</t>
  </si>
  <si>
    <t>10364200R</t>
  </si>
  <si>
    <t>ornice pro pozemkové úpravy</t>
  </si>
  <si>
    <t>nákup, naložení, přemístění do místa stavby : 74*0,1</t>
  </si>
  <si>
    <t>583412006R</t>
  </si>
  <si>
    <t>kamenivo přírodní drcené frakce 0,0 až 4,0 mm; třída D</t>
  </si>
  <si>
    <t>t</t>
  </si>
  <si>
    <t>obsyp : 26,6*2,2</t>
  </si>
  <si>
    <t>583419003R</t>
  </si>
  <si>
    <t>kamenivo přírodní drcené frakce 32,0 až 63,0 mm; třída B</t>
  </si>
  <si>
    <t>násyp : 14,6*2,2</t>
  </si>
  <si>
    <t>rýha po kanalizaci : 8,2*2,2</t>
  </si>
  <si>
    <t>protimrazový klín rubu opěrné zdi : 7,1*2,2</t>
  </si>
  <si>
    <t>211971110R00</t>
  </si>
  <si>
    <t>Opláštění žeber z geotextilie o sklonu do 1 : 2,5</t>
  </si>
  <si>
    <t>trativod - stěny a dno rýhy - viz. vzorový řez : (0,6+0,3+0,6)*36,6</t>
  </si>
  <si>
    <t>trativod rubu opěrné zdi - stěny a dno rýhy - viz. vzorový řez : 20,4*2,7</t>
  </si>
  <si>
    <t>212561111RK1</t>
  </si>
  <si>
    <t>Výplň odvodňov. trativodů kam. hrubě drcen. 16 mm</t>
  </si>
  <si>
    <t>trativod - dopočet obsypu nad 0,15m3/m : 36,6*0,09</t>
  </si>
  <si>
    <t>trativod rubu opěrné zdi - stěny a dno rýhy - viz. vzorový řez : 20,4*1,2*0,5</t>
  </si>
  <si>
    <t>212792112R00</t>
  </si>
  <si>
    <t>Montáž trativodů z flexibilních trubek jakékoliv DN</t>
  </si>
  <si>
    <t>m</t>
  </si>
  <si>
    <t>827-1</t>
  </si>
  <si>
    <t>se zřízením štěrkopískového lože pod trubky a s jejich obsypem v průměrném celkovém množství do 0,15 m3/m,</t>
  </si>
  <si>
    <t>trativod : 36,6</t>
  </si>
  <si>
    <t>trativod rubu opěrné zdi : 20,4</t>
  </si>
  <si>
    <t>274313611R00</t>
  </si>
  <si>
    <t>Beton základových pasů prostý třídy C 16/20</t>
  </si>
  <si>
    <t>801-1</t>
  </si>
  <si>
    <t>opěrná zeď : 18,1*0,8*0,4</t>
  </si>
  <si>
    <t>274351215RT1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</si>
  <si>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</si>
  <si>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</si>
  <si>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opěrná zeď : 18,1*0,8*2</t>
  </si>
  <si>
    <t>274351216R00</t>
  </si>
  <si>
    <t>Bednění stěn základových pasů odstranění</t>
  </si>
  <si>
    <t>28611224.AR</t>
  </si>
  <si>
    <t>trubka plastová drenážní PVC; ohebná; perforovaná po celém obvodu; DN 125,0 mm</t>
  </si>
  <si>
    <t>trativod : 36,6*1,03</t>
  </si>
  <si>
    <t>trativod rubu opěrné zdi : 20,4*1,03</t>
  </si>
  <si>
    <t>67390525R</t>
  </si>
  <si>
    <t>geotextilie PP, PES; funkce drenážní, separační, ochranná, výztužná, filtrační; plošná hmotnost 250 g/m2</t>
  </si>
  <si>
    <t>trativody : 109,98*1,1</t>
  </si>
  <si>
    <t>318261112RT3</t>
  </si>
  <si>
    <t>Ploty z betonových tvárnic s výztuží a betonovou zálivkou tvárnice, tloušťky 190 mm, oboustranně štípané, přírodní</t>
  </si>
  <si>
    <t>opěrná zeď - podezdívka oplocení : (2,0*4*0,2)+(10,6*6*0,2)+(2,0*6*0,2)+(0,8*6*0,2)+(2,4*5*0,2)</t>
  </si>
  <si>
    <t>318261123RT1</t>
  </si>
  <si>
    <t>Ploty z betonových tvárnic s výztuží a betonovou zálivkou stříška, šířky 300 mm, hladká, přírodní</t>
  </si>
  <si>
    <t>opěrná zeď : 2,0+10,6+2,3+3,2</t>
  </si>
  <si>
    <t>338261111RT5</t>
  </si>
  <si>
    <t>Pilíře plotové z betonových tvárnic s výztuží a betonovou zálivkou rozměr 400x200 mm, z tvárnic, oboustranně štípaných, přírodních</t>
  </si>
  <si>
    <t>kladení tvárnic na sucho, vložení výztuže, zalití betonem</t>
  </si>
  <si>
    <t>opěrná zeď - oplocení - sloupek : 8*1,4</t>
  </si>
  <si>
    <t>338951a</t>
  </si>
  <si>
    <t>Dřevěná výplň oplocení</t>
  </si>
  <si>
    <t>výplň oplocení, vč. kotevních prvků a příčníků - prkna, vč. nátěru : 7*13</t>
  </si>
  <si>
    <t>451317777R00</t>
  </si>
  <si>
    <t>Podklad nebo lože pod dlažbu (přídlažbu) z betonu C -/7,5/C 8/10_x000D_
 tloušťky do 10 cm</t>
  </si>
  <si>
    <t>v ploše vodorovné nebo ve sklonu do 1:5</t>
  </si>
  <si>
    <t>lapač splavenin - lože z C 20/25 : 1*0,88</t>
  </si>
  <si>
    <t>451459777R00</t>
  </si>
  <si>
    <t>Podklad nebo lože pod dlažbu (přídlažbu) z malty cementové_x000D_
 příplatek za další 1cm malty cementové nad 5 cm</t>
  </si>
  <si>
    <t>štěrbinový žlab : 18*0,45*5</t>
  </si>
  <si>
    <t>451579977R00</t>
  </si>
  <si>
    <t>Podklad nebo lože pod dlažbu (přídlažbu) ze štěrkodrti příplatek za každý další 1 cm štěrkodrti nad 10 cm</t>
  </si>
  <si>
    <t>vyrovnávací vrstva pod obruby - viz. vzorový řez : 10,2*10</t>
  </si>
  <si>
    <t>451572111RK1</t>
  </si>
  <si>
    <t>Lože pod potrubí, stoky a drobné objekty z kameniva drobného těženého 0÷4 mm</t>
  </si>
  <si>
    <t>v otevřeném výkopu,</t>
  </si>
  <si>
    <t>kanalizace DN 400 : (50-0,5)*0,9*0,15</t>
  </si>
  <si>
    <t>DRŠ2 : 3,2*0,1</t>
  </si>
  <si>
    <t>odtok ze žlabu : 1,5*0,8*0,1</t>
  </si>
  <si>
    <t>přepojení kanalizace : 2*0,8*0,1</t>
  </si>
  <si>
    <t>lapač splavenin : 2,1*1,5*0,1</t>
  </si>
  <si>
    <t>452111111R00</t>
  </si>
  <si>
    <t>Osazení betonových dílců pod potrubí pražců v otevřeném výkopu průřezové plochy do 25 000 mm2</t>
  </si>
  <si>
    <t>kanalizace DN 400 : 40</t>
  </si>
  <si>
    <t>452112111R00</t>
  </si>
  <si>
    <t>Osazení betonových dílců pod potrubí prstenců nebo rámůpod poklopy a mříže výšky do 100 mm</t>
  </si>
  <si>
    <t>DRŠ2, vč. stykové malty : 2</t>
  </si>
  <si>
    <t>452112121R00</t>
  </si>
  <si>
    <t>Osazení betonových dílců pod potrubí prstenců nebo rámůpod poklopy a mříže výšky přes 100 do 200 mm</t>
  </si>
  <si>
    <t>lapač splavenin,  vč. stykové malty : 1</t>
  </si>
  <si>
    <t>452311131R00</t>
  </si>
  <si>
    <t>Podkladní a zajišťovací konstrukce z betonu desky pod potrubí, stoky a drobné objekty , z betonu prostého třídy C 12/15</t>
  </si>
  <si>
    <t>z cementu portlandského nebo struskoportlandského, v otevřeném výkopu,</t>
  </si>
  <si>
    <t>DRŠ2 : 1*2,4*0,08</t>
  </si>
  <si>
    <t>465511511R00</t>
  </si>
  <si>
    <t>Dlažba z lomového kamene upraveného uložení do malty MC 10, plocha do 20 m2, vyspárování maltou MCs, tloušťka 200 mm</t>
  </si>
  <si>
    <t>831-2</t>
  </si>
  <si>
    <t>vodorovná nebo ve sklonu do 1 : 2 s dodáním hmot</t>
  </si>
  <si>
    <t>lapač splavenin : 1*0,88</t>
  </si>
  <si>
    <t>59217475R</t>
  </si>
  <si>
    <t>obrubník silniční nájezdový; materiál beton; l = 500,0 mm; š = 150,0 mm; h = 150,0 mm; barva šedá</t>
  </si>
  <si>
    <t>kanalizace DN 400 : 40*1,01</t>
  </si>
  <si>
    <t>592238271R</t>
  </si>
  <si>
    <t>prstenec pro horskou vpust; betonový; l = 1270,0 mm; š = 650 mm; h = 200,0 mm</t>
  </si>
  <si>
    <t>lapač splavenin : 1*1,01</t>
  </si>
  <si>
    <t>59224175R</t>
  </si>
  <si>
    <t>prstenec betonový; DN = 625,0 mm; h = 60,0 mm; s = 120,00 mm</t>
  </si>
  <si>
    <t>DRŠ2 : 2*1,01</t>
  </si>
  <si>
    <t>564861112RT4</t>
  </si>
  <si>
    <t>Podklad ze štěrkodrti s rozprostřením a zhutněním frakce 0-63 mm, tloušťka po zhutnění 210 mm</t>
  </si>
  <si>
    <t>skladba A : 17,1</t>
  </si>
  <si>
    <t>skladba D2 : 58,9</t>
  </si>
  <si>
    <t>565141111RT3</t>
  </si>
  <si>
    <t>Podklad z kameniva obaleného asfaltem ACP 16+ až ACP 22+, v pruhu šířky do 3 m, třídy 1, tloušťka po zhutnění 60 mm</t>
  </si>
  <si>
    <t>s rozprostřením a zhutněním</t>
  </si>
  <si>
    <t>skladba A : 17,6</t>
  </si>
  <si>
    <t>566903111R00</t>
  </si>
  <si>
    <t>Vyspravení podkladu po překopech kamenivem hrubým drceným</t>
  </si>
  <si>
    <t>pro inženýrské sítě, se zhutněním</t>
  </si>
  <si>
    <t>hospodářský sjezd : 16,8*0,15*2,2</t>
  </si>
  <si>
    <t>567122111R00</t>
  </si>
  <si>
    <t>Podklad z kameniva zpevněného cementem SC C8/10, tloušťka po zhutnění 120 mm</t>
  </si>
  <si>
    <t>bez dilatačních spár, s rozprostřením a zhutněním, ošetřením povrchu podkladu vodou</t>
  </si>
  <si>
    <t>567132111R00</t>
  </si>
  <si>
    <t>Podklad z kameniva zpevněného cementem SC C8/10, tloušťka po zhutnění 160 mm</t>
  </si>
  <si>
    <t>skladba D1 : 18,0-(33,5*0,15)</t>
  </si>
  <si>
    <t>573191111R00</t>
  </si>
  <si>
    <t>Nátěr infiltrační kationaktivní emulzí v množství 1 kg/m2</t>
  </si>
  <si>
    <t>skladba A - 0,8 kg/m2 : 17,6</t>
  </si>
  <si>
    <t>573231110R00</t>
  </si>
  <si>
    <t>Postřik živičný spojovací bez posypu kamenivem z emulze, v množství od 0,3 do 0,5 kg/m2</t>
  </si>
  <si>
    <t>skladba A - 0,25 kg/m2 : 17,6</t>
  </si>
  <si>
    <t>stupňovité napojení : 8,86</t>
  </si>
  <si>
    <t>577131111RT3</t>
  </si>
  <si>
    <t>Beton asfaltový s rozprostřením a zhutněním v pruhu šířky do 3 m, ACO 11+, tloušťky 40 mm, plochy do 200 m2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</si>
  <si>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</si>
  <si>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</si>
  <si>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</si>
  <si>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skladba D1 : 60,0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</si>
  <si>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</si>
  <si>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</si>
  <si>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</si>
  <si>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skladba D1 : 73,4+5,1+4,0</t>
  </si>
  <si>
    <t>596215028R00</t>
  </si>
  <si>
    <t>Kladení zámkové dlažby do drtě příplatek za více barev dlažby tloušťky 60 mm</t>
  </si>
  <si>
    <t>varovný a kontrastní pás : 5,1+4,0</t>
  </si>
  <si>
    <t>596215029R00</t>
  </si>
  <si>
    <t>Kladení zámkové dlažby do drtě příplatek za více tvarů dlažby tloušťky 6 mm</t>
  </si>
  <si>
    <t>dl. 20/20 : (2,9*0,4)+(0,8*0,4)+(1,5*0,8)+(4,7*0,4)+(2,6*0,8)+(1,6*0,4)</t>
  </si>
  <si>
    <t>596291111R00</t>
  </si>
  <si>
    <t>Řezání zámkové dlažby tloušťky 60 mm</t>
  </si>
  <si>
    <t>spasování v místě stavby : 15,5+1,3+1,1+5,7+7,6+4,8+4,7+2,0+1,5</t>
  </si>
  <si>
    <t>597121151R00</t>
  </si>
  <si>
    <t xml:space="preserve">Montáž odvodňovacích trub betonových štěrbinových štěrbinových, vpusť,  </t>
  </si>
  <si>
    <t>zřízení podkladního betonu tl. 100 mm, položení lože ze suchého betonu tl. 30 mm,</t>
  </si>
  <si>
    <t>štěrbinový žlab : 1</t>
  </si>
  <si>
    <t>597121111RT2</t>
  </si>
  <si>
    <t>Montáž odvodňovacích trub betonových štěrbinových s dodávkou trouby s průběžnou štěrbinou, profilu 400x310 mm, délky 4,0 m</t>
  </si>
  <si>
    <t>(18-1,0)/4</t>
  </si>
  <si>
    <t>599142111R00</t>
  </si>
  <si>
    <t>Úprava zálivky dilatačních nebo pracovních spár šířky přes 20 do 40 mm</t>
  </si>
  <si>
    <t>v cementobetonovém krytu hloubky do 40 mm</t>
  </si>
  <si>
    <t>napojení skladby "A" na živičnou vozovku : 44,3</t>
  </si>
  <si>
    <t>napojení obruby na živičnou vozovku : 4,0</t>
  </si>
  <si>
    <t>58380129R</t>
  </si>
  <si>
    <t>kostka dlažební materiálová skupina I/2 (žula); 10/12 cm</t>
  </si>
  <si>
    <t>skladba D1 : (60,0/4)*1,02</t>
  </si>
  <si>
    <t>59229010R</t>
  </si>
  <si>
    <t>trouba betonová štěrbinová profil T; štěrbina průběžná; š = 350 mm; š 2 = 380 mm; h = 300 mm; l = 4 000 mm; zatížení D400 kN</t>
  </si>
  <si>
    <t>592290111R</t>
  </si>
  <si>
    <t>trouba betonová štěrbinová profil T; vpusťový komplet základní (pero, drážka); š = 350 mm; š 2 = 380 mm; h = 300 mm; l = 1 000 mm; zatížení D400 kN</t>
  </si>
  <si>
    <t>59245110R</t>
  </si>
  <si>
    <t>dlažba betonová dvouvrstvá, skladebná; obdélník; šedá; l = 200 mm; š = 100 mm; tl. 60,0 mm</t>
  </si>
  <si>
    <t>skladba D1 : (73,4-7,28)*1,05</t>
  </si>
  <si>
    <t>59245111R</t>
  </si>
  <si>
    <t>dlažba betonová dvouvrstvá, skladebná; obdélník; červená; l = 200 mm; š = 100 mm; tl. 60,0 mm</t>
  </si>
  <si>
    <t>skladba D1 : 4,0*1,05</t>
  </si>
  <si>
    <t>592451151R</t>
  </si>
  <si>
    <t>dlažba betonová dvouvrstvá, skladebná; obdélník; dlaždice pro nevidomé; červená; l = 200 mm; š = 100 mm; tl. 60,0 mm</t>
  </si>
  <si>
    <t>skladba D1 : 5,1*1,05</t>
  </si>
  <si>
    <t>5924511900R</t>
  </si>
  <si>
    <t>dlažba betonová dvouvrstvá; čtverec; šedá; l = 200 mm; š = 200 mm; tl. 60,0 mm</t>
  </si>
  <si>
    <t>skladba D1 : 7,28*1,05</t>
  </si>
  <si>
    <t>617452201R00</t>
  </si>
  <si>
    <t>Vnitřní úpravy povrchů šachet z malty vodotěsné cementové omítky stěn šachet čtyř a vícehranných, hlazené hladítkem ocelovým</t>
  </si>
  <si>
    <t>DRŠ2 : 0,5</t>
  </si>
  <si>
    <t>625452111R00</t>
  </si>
  <si>
    <t>Vnější úpravy povrchů šachet z malty vodotěsné cementové omítky stěn šachet čtyř a vícehranných, hlazené hladítkem dřevěným</t>
  </si>
  <si>
    <t>627452145R00</t>
  </si>
  <si>
    <t>Spárování maltou cementovou zapuštěné rovné_x000D_
 mezi prefabrikovanými dílci, cementovou maltou</t>
  </si>
  <si>
    <t>opěrná zeď - podezdívka oplocení : 129,3+17,9+18,1</t>
  </si>
  <si>
    <t>822392111RT2</t>
  </si>
  <si>
    <t>Montáž potrubí z trub železobetonových z pryžovým těsněním těsněných pryžovými kroužky_x000D_
 včetně dodávky trub_x000D_
 TZH-Q, DN 400 mm, stavební délky 2500 mm</t>
  </si>
  <si>
    <t>v otevřeném výkopu sklonu do 20 %,</t>
  </si>
  <si>
    <t>kanalizace DN 400 : 50,0-0,5</t>
  </si>
  <si>
    <t>871313121R00</t>
  </si>
  <si>
    <t>Montáž potrubí z trub z plastů těsněných gumovým kroužkem  DN 150 mm</t>
  </si>
  <si>
    <t>v otevřeném výkopu ve sklonu do 20 %,</t>
  </si>
  <si>
    <t>odtok ze žlabu : 1,5</t>
  </si>
  <si>
    <t>871353121R00</t>
  </si>
  <si>
    <t>Montáž potrubí z trub z plastů těsněných gumovým kroužkem  DN 200 mm</t>
  </si>
  <si>
    <t>přepojení kanalizace : 2,0</t>
  </si>
  <si>
    <t>877313123R00</t>
  </si>
  <si>
    <t>Montáž tvarovek na potrubí z trub z plastů těsněných gumovým kroužkem jednoosých DN 150 mm</t>
  </si>
  <si>
    <t>odtok ze žlabu : 2</t>
  </si>
  <si>
    <t>trativod - napojení : 1</t>
  </si>
  <si>
    <t>877353123R00</t>
  </si>
  <si>
    <t>Montáž tvarovek na potrubí z trub z plastů těsněných gumovým kroužkem jednoosých DN 200 mm</t>
  </si>
  <si>
    <t>přepojení kanalizace : 1</t>
  </si>
  <si>
    <t>877363123R00</t>
  </si>
  <si>
    <t>Montáž tvarovek na potrubí z trub z plastů těsněných gumovým kroužkem jednoosých DN 250 mm</t>
  </si>
  <si>
    <t>877313126R00</t>
  </si>
  <si>
    <t>Montáž tvarovek na potrubí z trub z plastů těsněných gumovým kroužkem víček, zátek DN 150</t>
  </si>
  <si>
    <t>trativod - zátka horního konce : 2</t>
  </si>
  <si>
    <t>892855112R00</t>
  </si>
  <si>
    <t>Kamerové prohlídky potrubí do 50 m</t>
  </si>
  <si>
    <t>kanalizace DN 400 : 50</t>
  </si>
  <si>
    <t>894201161R00</t>
  </si>
  <si>
    <t>Ostatní konstrukce na trubním vedení z betonu prostého dno šachet tloušťky přes 200 mm _x000D_
 z betonu  vodostavebního třídy V 4 - C 25/30</t>
  </si>
  <si>
    <t>z cementu portlandského nebo struskoportlandského,</t>
  </si>
  <si>
    <t>DRŠ2 : 1,77*0,25</t>
  </si>
  <si>
    <t>894201261R00</t>
  </si>
  <si>
    <t>Ostatní konstrukce na trubním vedení z betonu prostého stěny šachet tloušťky přes 200 mm _x000D_
 z betonu  vodostavebního třídy V 4 -  C 25/30</t>
  </si>
  <si>
    <t>Včetně pomocného lešení.</t>
  </si>
  <si>
    <t>POP</t>
  </si>
  <si>
    <t>DRŠ2 : 0,66*0,98</t>
  </si>
  <si>
    <t>894204161R00</t>
  </si>
  <si>
    <t>Ostatní konstrukce na trubním vedení z betonu prostého žlaby šachet _x000D_
 z betonu třídy C 25/30, průřezu o poloměru do 500 mm</t>
  </si>
  <si>
    <t>DRŠ2 : 0,3</t>
  </si>
  <si>
    <t>894403011R00</t>
  </si>
  <si>
    <t>Osazení betonových dílců pro šachty stropních jakéhokoliv druhu</t>
  </si>
  <si>
    <t>DRŠ2 - stropní deska : 1</t>
  </si>
  <si>
    <t>894423112R00</t>
  </si>
  <si>
    <t>Osazení betonových dílců pro šachty podle DIN 4034 šachtového dna, o hmotnosti do 3 t</t>
  </si>
  <si>
    <t>na kroužek,</t>
  </si>
  <si>
    <t>lapač splavenin : 1</t>
  </si>
  <si>
    <t>894502401R00</t>
  </si>
  <si>
    <t>Bednění konstrukcí na trubním vedení stěn šachet_x000D_
 kruhových, oboustranné</t>
  </si>
  <si>
    <t>DRŠ2 : (0,66*3,14)+(0,66*4,71)</t>
  </si>
  <si>
    <t>899102111RT2</t>
  </si>
  <si>
    <t>Osazení poklopů litinových a ocelových včetně dodávky poklopu litinového s rámem _x000D_
 čtyřhranného 600 x 600 mm</t>
  </si>
  <si>
    <t>DRŠ2 - poklop kruhový plný DN600 (C 250) : 1</t>
  </si>
  <si>
    <t>899204111R00</t>
  </si>
  <si>
    <t>Osazení mříží litinových o hmotnost jednotlivě přes 150 kg</t>
  </si>
  <si>
    <t>včetně rámů a košů na bahno,</t>
  </si>
  <si>
    <t>lapač spalvenin : 1</t>
  </si>
  <si>
    <t>899521211R00</t>
  </si>
  <si>
    <t>Stupadla do šachet a drobných objektů ocelplastová osazovaná do vynechaných otvorů</t>
  </si>
  <si>
    <t>DRŠ2 : 2</t>
  </si>
  <si>
    <t>899623151R00</t>
  </si>
  <si>
    <t>Obetonování potrubí nebo zdiva stok betonem prostým třídy C 16/20</t>
  </si>
  <si>
    <t>přepojení kanalizace : 0,1</t>
  </si>
  <si>
    <t>28611260.AR</t>
  </si>
  <si>
    <t>trubka plastová kanalizační PVC; hladká, s hrdlem; Sn 8 kN/m2; D = 160,0 mm; s = 4,70 mm; l = 1000,0 mm</t>
  </si>
  <si>
    <t>odtok ze žlabu : 2*1,03</t>
  </si>
  <si>
    <t>28611263.AR</t>
  </si>
  <si>
    <t>trubka plastová kanalizační PVC; hladká, s hrdlem; Sn 8 kN/m2; D = 200,0 mm; s = 5,90 mm; l = 1000,0 mm</t>
  </si>
  <si>
    <t>přepojení kanalizace : 2*1,03</t>
  </si>
  <si>
    <t>28611304.AR</t>
  </si>
  <si>
    <t>odbočka PVC; 45,0 °; d1 = 125 mm; d2 = 125 mm; SDR 23,8; hladká; DN 125,0 mm; DN2 125 mm</t>
  </si>
  <si>
    <t>napojení trativodu : 1*1,015</t>
  </si>
  <si>
    <t>28611327.AR</t>
  </si>
  <si>
    <t>zátka PVC; DN 125,0 mm</t>
  </si>
  <si>
    <t>trativod - zátka horního konce : 2*1,015</t>
  </si>
  <si>
    <t>28651660.AR</t>
  </si>
  <si>
    <t>koleno PVC; 15,0 °; D = 160,0 mm; s 1 hrdlem</t>
  </si>
  <si>
    <t>odtok ze žlabu : 1*1,015</t>
  </si>
  <si>
    <t>28651661.AR</t>
  </si>
  <si>
    <t>koleno PVC; 30,0 °; D = 160,0 mm; s 1 hrdlem</t>
  </si>
  <si>
    <t>28651693.AR</t>
  </si>
  <si>
    <t>redukce excentrická; PVC; d = 200,0 mm; d2 = 160 mm; l = 213 mm; hladká, hrdlová</t>
  </si>
  <si>
    <t>přepojení kanalizace : 1*1,015</t>
  </si>
  <si>
    <t>28651694.AR</t>
  </si>
  <si>
    <t>redukce excentrická; PVC; d = 250,0 mm; d2 = 200 mm; l = 269 mm; hladká, hrdlová</t>
  </si>
  <si>
    <t>55340371R</t>
  </si>
  <si>
    <t>rám s mříží na horskou vpust; mříž litina; rám litina; rozměr 1400/730/120 mm; únosnost B 125 kN</t>
  </si>
  <si>
    <t>592238270R</t>
  </si>
  <si>
    <t>vpust horská železobeton; l = 1240,0 mm; š = 620 mm; hl = 1 530 mm</t>
  </si>
  <si>
    <t>lapač splavenin, vč. stupadel : 1*1,01</t>
  </si>
  <si>
    <t>59224354R</t>
  </si>
  <si>
    <t>deska zákrytová šachetní železobetonová; TZK; D1 = 1 000 mm; D = 1 240 mm; D vnitřní 625 mm; h = 165 mm</t>
  </si>
  <si>
    <t>DRŠ2 : 1*1,01</t>
  </si>
  <si>
    <t>914001111R00</t>
  </si>
  <si>
    <t xml:space="preserve">Osazení a montáž svislých dopravních značek sloupek, do betonového základu,  </t>
  </si>
  <si>
    <t>přeložka : 1</t>
  </si>
  <si>
    <t>915711112RT1</t>
  </si>
  <si>
    <t>Vodorovné značení krytů silnovrstvou barvou, bílou, dělicích čar šířky 120 mm</t>
  </si>
  <si>
    <t>zastávka BUS : (2,75*4)+(3,7*3)+12</t>
  </si>
  <si>
    <t>915721121R00</t>
  </si>
  <si>
    <t>Vodorovné značení krytů plastem nehlučné, stopčar, zeber, stínů, šipek, nápisů, přechodů apod.</t>
  </si>
  <si>
    <t>nápis "BUS" : 2*1,5</t>
  </si>
  <si>
    <t>915791111R00</t>
  </si>
  <si>
    <t>Předznačení pro vodorovné značení pro dělící čáry, vodící proužky</t>
  </si>
  <si>
    <t>stříkané barvou nebo prováděné z nátěrových hmot</t>
  </si>
  <si>
    <t>915791112R00</t>
  </si>
  <si>
    <t xml:space="preserve">Předznačení pro vodorovné značení pro stopčáry, zebry,stíny, šipky, nápisy, přechody </t>
  </si>
  <si>
    <t>917732111R00</t>
  </si>
  <si>
    <t>Osazení silničního nebo chodníkového obrubníku ležatého, bez boční opěry, do lože z betonu prostého C 12/15</t>
  </si>
  <si>
    <t>S dodáním hmot pro lože tl. 80-100 mm.</t>
  </si>
  <si>
    <t>viz. situace obrub, beton C 16/20 : 4+0,5</t>
  </si>
  <si>
    <t>917862111R00</t>
  </si>
  <si>
    <t>Osazení silničního nebo chodníkového obrubníku stojatého, s boční opěrou z betonu prostého, do lože z betonu prostého C 12/15</t>
  </si>
  <si>
    <t>viz. situace obrub, beton C 16/20 : 25+2+2+3+27</t>
  </si>
  <si>
    <t>917882111R00</t>
  </si>
  <si>
    <t>Osazení silničního nebo chodníkového obrubníku zastávkového, s boční opěrou z betonu prostého, do lože z betonu prostého C 12/15</t>
  </si>
  <si>
    <t>viz. situace obrub, beton C 16/20 : 11+2</t>
  </si>
  <si>
    <t>919735111R00</t>
  </si>
  <si>
    <t>Řezání stávajících krytů nebo podkladů živičných, hloubky do  50 mm</t>
  </si>
  <si>
    <t>včetně spotřeby vody</t>
  </si>
  <si>
    <t>napojení skladby "A" na živičnou vozovku - stupňovité napojení : 44,3</t>
  </si>
  <si>
    <t>59217410R</t>
  </si>
  <si>
    <t>obrubník chodníkový materiál beton; l = 1000,0 mm; š = 100,0 mm; h = 250,0 mm; barva šedá</t>
  </si>
  <si>
    <t>27*1,01</t>
  </si>
  <si>
    <t>59217450R</t>
  </si>
  <si>
    <t>obrubník silniční materiál beton; l = 1000,0 mm; š = 150,0 mm; h = 250,0 mm; barva šedá</t>
  </si>
  <si>
    <t>25*1,01</t>
  </si>
  <si>
    <t>1*1,01</t>
  </si>
  <si>
    <t>59217476R</t>
  </si>
  <si>
    <t>obrubník silniční nájezdový; materiál beton; l = 1000,0 mm; š = 150,0 mm; h = 150,0 mm; barva šedá</t>
  </si>
  <si>
    <t>4*1,01</t>
  </si>
  <si>
    <t>59217480R</t>
  </si>
  <si>
    <t>obrubník silniční přechodový levý; materiál beton; l = 1000,0 mm; š = 150,0 mm; výškový rozsah h = 150 až 250 mm; barva šedá</t>
  </si>
  <si>
    <t>2*1,01</t>
  </si>
  <si>
    <t>59217481R</t>
  </si>
  <si>
    <t>obrubník silniční přechodový pravý; materiál beton; l = 1000,0 mm; š = 150,0 mm; výškový rozsah h = 150 až 250 mm; barva šedá</t>
  </si>
  <si>
    <t>59217497R</t>
  </si>
  <si>
    <t>obrubník silniční oblouk vnější; r 2 000 mm; materiál beton; l = 1000,0 mm; š = 150,0 mm; h = 250,0 mm; barva šedá</t>
  </si>
  <si>
    <t>3*1,01</t>
  </si>
  <si>
    <t>592174982R</t>
  </si>
  <si>
    <t>obrubník silniční přechodový levý, pro zastávkový záliv; materiál beton; l = 1000,0 mm; š = 435,0 mm; výškový rozsah h = 270 až 330 mm; barva šedá</t>
  </si>
  <si>
    <t>592174983R</t>
  </si>
  <si>
    <t>obrubník silniční přechodový pravý, pro zastávkový záliv; materiál beton; l = 1000,0 mm; š = 435,0 mm; výškový rozsah h = 270 až 330 mm; barva šedá</t>
  </si>
  <si>
    <t>592174984R</t>
  </si>
  <si>
    <t>obrubník silniční přímý, pro zastávkový záliv; materiál beton; l = 1000,0 mm; š = 435,0 mm; h = 350,0 mm; barva šedá</t>
  </si>
  <si>
    <t>11*1,01</t>
  </si>
  <si>
    <t>966006215R00</t>
  </si>
  <si>
    <t>Odstranění svislých dopr. značek včetně demontáže sloupků z AL patek</t>
  </si>
  <si>
    <t>s odklizením materiálu na skládku na vzdálenost do 20 m nebo s naložením na dopravní prostředek</t>
  </si>
  <si>
    <t>966008111R00</t>
  </si>
  <si>
    <t>Bourání trubního propustku z trub DN do 300 mm</t>
  </si>
  <si>
    <t>s odklizením a uložením vybouraného materiálu na skládku na vzdálenost do 3 m nebo s naložením na dopravní prostředek</t>
  </si>
  <si>
    <t>hospodářský sjezd - odvoz v režii zhotovitele : 7</t>
  </si>
  <si>
    <t>u přístřešku BUS - beton - skládka : 5</t>
  </si>
  <si>
    <t>970041200R00</t>
  </si>
  <si>
    <t>Jádrové vrtání, kruhové prostupy v prostém betonu jádrové vrtání , do D 200 mm</t>
  </si>
  <si>
    <t>801-3</t>
  </si>
  <si>
    <t>odtok ze žlabu - napojení do kanalizace, vč. utěsnění prostupu : 0,1</t>
  </si>
  <si>
    <t>přepojení kanalizace - napojení do kanalizace, vč. utěsnění prostupu : 0,1</t>
  </si>
  <si>
    <t>970241100R00</t>
  </si>
  <si>
    <t>Řezání prostého betonu hloubka řezu 100 mm</t>
  </si>
  <si>
    <t>spasování obrubníků v místě stavby - obrubník chodníkový : 9*0,25</t>
  </si>
  <si>
    <t>kanalizace - spasování konců trub : 2*1,4</t>
  </si>
  <si>
    <t>970241150R00</t>
  </si>
  <si>
    <t>Řezání prostého betonu hloubka řezu 150 mm</t>
  </si>
  <si>
    <t>spasování obrubníků v místě stavby - obrubník silniční : 14*0,25</t>
  </si>
  <si>
    <t>98101111a</t>
  </si>
  <si>
    <t>Demolice budov rozebráním</t>
  </si>
  <si>
    <t>přístřešek BUS, vč. odvozu do sběrny v režii zhotovitele : 3,0*2,0*2,3</t>
  </si>
  <si>
    <t>998223011R00</t>
  </si>
  <si>
    <t>Přesun hmot pozemních komunikací, kryt dlážděný jakékoliv délky objektu</t>
  </si>
  <si>
    <t>Přesun hmot</t>
  </si>
  <si>
    <t>POL7_</t>
  </si>
  <si>
    <t>vodorovně do 200 m</t>
  </si>
  <si>
    <t>711823121RT3</t>
  </si>
  <si>
    <t>Ochrana konstrukcí nopovou fólií svisle, výška nopu 8 mm, včetně dodávky fólie</t>
  </si>
  <si>
    <t>800-711</t>
  </si>
  <si>
    <t>opěrná zeď : 18,1*1,2</t>
  </si>
  <si>
    <t>767914830R00</t>
  </si>
  <si>
    <t>Demontáž oplocení demontáž rámového oplocení, výšky do 2,0 m</t>
  </si>
  <si>
    <t>800-767</t>
  </si>
  <si>
    <t>stáv. oplocení - vč. ocelových sloupků : 13,4</t>
  </si>
  <si>
    <t>979082213R00</t>
  </si>
  <si>
    <t>Vodorovná doprava suti po suchu do 1 km</t>
  </si>
  <si>
    <t>0,975</t>
  </si>
  <si>
    <t>979082219R00</t>
  </si>
  <si>
    <t>Vodorovná doprava suti po suchu Příplatek za dopravu suti po suchu za další 1 km</t>
  </si>
  <si>
    <t>11 km : 0,975*10</t>
  </si>
  <si>
    <t>979084216R00</t>
  </si>
  <si>
    <t>Vodorovná doprava vybouraných hmot po suchu Vodorovná doprava vybour. hmot po suchu do 5 km</t>
  </si>
  <si>
    <t>panely : 4,9</t>
  </si>
  <si>
    <t>propustek u přístřešku BUS : 3,7</t>
  </si>
  <si>
    <t>979084219R00</t>
  </si>
  <si>
    <t>Vodorovná doprava vybouraných hmot po suchu Příplatek k dopravě vybour.hmot za dalších 5 km</t>
  </si>
  <si>
    <t>11 km : 8,6*2</t>
  </si>
  <si>
    <t>979990104R00</t>
  </si>
  <si>
    <t>Poplatek za skládku beton nad 30x30 cm</t>
  </si>
  <si>
    <t>979990112R00</t>
  </si>
  <si>
    <t xml:space="preserve">Poplatek za skládku obalovaný asfalt </t>
  </si>
  <si>
    <t>vozovka - stupňovité napojení : 0,975</t>
  </si>
  <si>
    <t>122201101R00</t>
  </si>
  <si>
    <t>Odkopávky a  prokopávky nezapažené v hornině 3_x000D_
 do 100 m3</t>
  </si>
  <si>
    <t>výpočet program : 51,5</t>
  </si>
  <si>
    <t>20% : 51,5*0,2</t>
  </si>
  <si>
    <t>výkopek pro zpětné uložení : 4,9*2</t>
  </si>
  <si>
    <t>51,5</t>
  </si>
  <si>
    <t>11 km : 51,5</t>
  </si>
  <si>
    <t>výkopek pro zpětné uložení : 4,9</t>
  </si>
  <si>
    <t>nezpevněný terín - výkopek pro zpětné uložení : 4,9</t>
  </si>
  <si>
    <t>parapláň : 163,0</t>
  </si>
  <si>
    <t>odpočet plocha trativodu : -18,3</t>
  </si>
  <si>
    <t>289971211R00</t>
  </si>
  <si>
    <t>Zřízení vrstvy z geotextilie na upraveném povrchu sklon do 1:5, šířka od 0 do 3 m</t>
  </si>
  <si>
    <t>800-2</t>
  </si>
  <si>
    <t>parapláň : 144,7*1,1</t>
  </si>
  <si>
    <t>564661111R00</t>
  </si>
  <si>
    <t>Podklad z kameniva hrubého drceného vel. 63-125 mm tloušťka po zhutnění 200 mm</t>
  </si>
  <si>
    <t>564861111RT4</t>
  </si>
  <si>
    <t>Podklad ze štěrkodrti s rozprostřením a zhutněním frakce 0-63 mm, tloušťka po zhutnění 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</si>
</sst>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Alignment="1">
      <alignment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82" t="s">
        <v>39</v>
      </c>
      <c r="B2" s="182"/>
      <c r="C2" s="182"/>
      <c r="D2" s="182"/>
      <c r="E2" s="182"/>
      <c r="F2" s="182"/>
      <c r="G2" s="182"/>
    </row>
  </sheetData>
  <sheetProtection algorithmName="SHA-512" hashValue="Q8LWjyzarLM9fsz/5lHGbp+YMeOVZQejzkT/AQVLmQHtaK66zESxohBQmHMUKXr+VNLTk9bf1+QO+UHR8BgZdA==" saltValue="sKtAGXrWzfIX1so0ZtkZr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4"/>
  <sheetViews>
    <sheetView showGridLines="0" tabSelected="1" topLeftCell="B44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6640625" style="51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17" t="s">
        <v>41</v>
      </c>
      <c r="C1" s="218"/>
      <c r="D1" s="218"/>
      <c r="E1" s="218"/>
      <c r="F1" s="218"/>
      <c r="G1" s="218"/>
      <c r="H1" s="218"/>
      <c r="I1" s="218"/>
      <c r="J1" s="219"/>
    </row>
    <row r="2" spans="1:15" ht="36" customHeight="1" x14ac:dyDescent="0.25">
      <c r="A2" s="2"/>
      <c r="B2" s="73" t="s">
        <v>22</v>
      </c>
      <c r="C2" s="74"/>
      <c r="D2" s="75" t="s">
        <v>45</v>
      </c>
      <c r="E2" s="223" t="s">
        <v>46</v>
      </c>
      <c r="F2" s="224"/>
      <c r="G2" s="224"/>
      <c r="H2" s="224"/>
      <c r="I2" s="224"/>
      <c r="J2" s="225"/>
      <c r="O2" s="1"/>
    </row>
    <row r="3" spans="1:15" ht="27" hidden="1" customHeight="1" x14ac:dyDescent="0.25">
      <c r="A3" s="2"/>
      <c r="B3" s="76"/>
      <c r="C3" s="74"/>
      <c r="D3" s="77"/>
      <c r="E3" s="226"/>
      <c r="F3" s="227"/>
      <c r="G3" s="227"/>
      <c r="H3" s="227"/>
      <c r="I3" s="227"/>
      <c r="J3" s="228"/>
    </row>
    <row r="4" spans="1:15" ht="23.25" customHeight="1" x14ac:dyDescent="0.25">
      <c r="A4" s="2"/>
      <c r="B4" s="78"/>
      <c r="C4" s="79"/>
      <c r="D4" s="80"/>
      <c r="E4" s="207"/>
      <c r="F4" s="207"/>
      <c r="G4" s="207"/>
      <c r="H4" s="207"/>
      <c r="I4" s="207"/>
      <c r="J4" s="208"/>
    </row>
    <row r="5" spans="1:15" ht="24" customHeight="1" x14ac:dyDescent="0.25">
      <c r="A5" s="2"/>
      <c r="B5" s="31" t="s">
        <v>42</v>
      </c>
      <c r="D5" s="211" t="s">
        <v>47</v>
      </c>
      <c r="E5" s="212"/>
      <c r="F5" s="212"/>
      <c r="G5" s="212"/>
      <c r="H5" s="18" t="s">
        <v>40</v>
      </c>
      <c r="I5" s="82" t="s">
        <v>51</v>
      </c>
      <c r="J5" s="8"/>
    </row>
    <row r="6" spans="1:15" ht="15.75" customHeight="1" x14ac:dyDescent="0.25">
      <c r="A6" s="2"/>
      <c r="B6" s="28"/>
      <c r="C6" s="53"/>
      <c r="D6" s="213" t="s">
        <v>48</v>
      </c>
      <c r="E6" s="214"/>
      <c r="F6" s="214"/>
      <c r="G6" s="214"/>
      <c r="H6" s="18" t="s">
        <v>34</v>
      </c>
      <c r="I6" s="22"/>
      <c r="J6" s="8"/>
    </row>
    <row r="7" spans="1:15" ht="15.75" customHeight="1" x14ac:dyDescent="0.25">
      <c r="A7" s="2"/>
      <c r="B7" s="29"/>
      <c r="C7" s="54"/>
      <c r="D7" s="81" t="s">
        <v>50</v>
      </c>
      <c r="E7" s="215" t="s">
        <v>49</v>
      </c>
      <c r="F7" s="216"/>
      <c r="G7" s="216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83" t="s">
        <v>52</v>
      </c>
      <c r="H8" s="18" t="s">
        <v>40</v>
      </c>
      <c r="I8" s="82" t="s">
        <v>56</v>
      </c>
      <c r="J8" s="8"/>
    </row>
    <row r="9" spans="1:15" ht="15.75" hidden="1" customHeight="1" x14ac:dyDescent="0.25">
      <c r="A9" s="2"/>
      <c r="B9" s="2"/>
      <c r="D9" s="83" t="s">
        <v>53</v>
      </c>
      <c r="H9" s="18" t="s">
        <v>34</v>
      </c>
      <c r="I9" s="82" t="s">
        <v>57</v>
      </c>
      <c r="J9" s="8"/>
    </row>
    <row r="10" spans="1:15" ht="15.75" hidden="1" customHeight="1" x14ac:dyDescent="0.25">
      <c r="A10" s="2"/>
      <c r="B10" s="35"/>
      <c r="C10" s="54"/>
      <c r="D10" s="81" t="s">
        <v>55</v>
      </c>
      <c r="E10" s="84" t="s">
        <v>54</v>
      </c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30"/>
      <c r="E11" s="230"/>
      <c r="F11" s="230"/>
      <c r="G11" s="230"/>
      <c r="H11" s="18" t="s">
        <v>40</v>
      </c>
      <c r="I11" s="86"/>
      <c r="J11" s="8"/>
    </row>
    <row r="12" spans="1:15" ht="15.75" customHeight="1" x14ac:dyDescent="0.25">
      <c r="A12" s="2"/>
      <c r="B12" s="28"/>
      <c r="C12" s="53"/>
      <c r="D12" s="206"/>
      <c r="E12" s="206"/>
      <c r="F12" s="206"/>
      <c r="G12" s="206"/>
      <c r="H12" s="18" t="s">
        <v>34</v>
      </c>
      <c r="I12" s="86"/>
      <c r="J12" s="8"/>
    </row>
    <row r="13" spans="1:15" ht="15.75" customHeight="1" x14ac:dyDescent="0.25">
      <c r="A13" s="2"/>
      <c r="B13" s="29"/>
      <c r="C13" s="54"/>
      <c r="D13" s="85"/>
      <c r="E13" s="209"/>
      <c r="F13" s="210"/>
      <c r="G13" s="210"/>
      <c r="H13" s="19"/>
      <c r="I13" s="23"/>
      <c r="J13" s="34"/>
    </row>
    <row r="14" spans="1:15" ht="24" customHeight="1" x14ac:dyDescent="0.25">
      <c r="A14" s="2"/>
      <c r="B14" s="43" t="s">
        <v>21</v>
      </c>
      <c r="C14" s="55"/>
      <c r="D14" s="56" t="s">
        <v>43</v>
      </c>
      <c r="E14" s="57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58"/>
      <c r="D15" s="52"/>
      <c r="E15" s="229"/>
      <c r="F15" s="229"/>
      <c r="G15" s="231"/>
      <c r="H15" s="231"/>
      <c r="I15" s="231" t="s">
        <v>29</v>
      </c>
      <c r="J15" s="232"/>
    </row>
    <row r="16" spans="1:15" ht="23.25" customHeight="1" x14ac:dyDescent="0.25">
      <c r="A16" s="139" t="s">
        <v>24</v>
      </c>
      <c r="B16" s="38" t="s">
        <v>24</v>
      </c>
      <c r="C16" s="59"/>
      <c r="D16" s="60"/>
      <c r="E16" s="195"/>
      <c r="F16" s="196"/>
      <c r="G16" s="195"/>
      <c r="H16" s="196"/>
      <c r="I16" s="195">
        <f>SUMIF(F53:F70,A16,I53:I70)+SUMIF(F53:F70,"PSU",I53:I70)</f>
        <v>0</v>
      </c>
      <c r="J16" s="197"/>
    </row>
    <row r="17" spans="1:10" ht="23.25" customHeight="1" x14ac:dyDescent="0.25">
      <c r="A17" s="139" t="s">
        <v>25</v>
      </c>
      <c r="B17" s="38" t="s">
        <v>25</v>
      </c>
      <c r="C17" s="59"/>
      <c r="D17" s="60"/>
      <c r="E17" s="195"/>
      <c r="F17" s="196"/>
      <c r="G17" s="195"/>
      <c r="H17" s="196"/>
      <c r="I17" s="195">
        <f>SUMIF(F53:F70,A17,I53:I70)</f>
        <v>0</v>
      </c>
      <c r="J17" s="197"/>
    </row>
    <row r="18" spans="1:10" ht="23.25" customHeight="1" x14ac:dyDescent="0.25">
      <c r="A18" s="139" t="s">
        <v>26</v>
      </c>
      <c r="B18" s="38" t="s">
        <v>26</v>
      </c>
      <c r="C18" s="59"/>
      <c r="D18" s="60"/>
      <c r="E18" s="195"/>
      <c r="F18" s="196"/>
      <c r="G18" s="195"/>
      <c r="H18" s="196"/>
      <c r="I18" s="195">
        <f>SUMIF(F53:F70,A18,I53:I70)</f>
        <v>0</v>
      </c>
      <c r="J18" s="197"/>
    </row>
    <row r="19" spans="1:10" ht="23.25" customHeight="1" x14ac:dyDescent="0.25">
      <c r="A19" s="139" t="s">
        <v>105</v>
      </c>
      <c r="B19" s="38" t="s">
        <v>27</v>
      </c>
      <c r="C19" s="59"/>
      <c r="D19" s="60"/>
      <c r="E19" s="195"/>
      <c r="F19" s="196"/>
      <c r="G19" s="195"/>
      <c r="H19" s="196"/>
      <c r="I19" s="195">
        <f>SUMIF(F53:F70,A19,I53:I70)</f>
        <v>0</v>
      </c>
      <c r="J19" s="197"/>
    </row>
    <row r="20" spans="1:10" ht="23.25" customHeight="1" x14ac:dyDescent="0.25">
      <c r="A20" s="139" t="s">
        <v>106</v>
      </c>
      <c r="B20" s="38" t="s">
        <v>28</v>
      </c>
      <c r="C20" s="59"/>
      <c r="D20" s="60"/>
      <c r="E20" s="195"/>
      <c r="F20" s="196"/>
      <c r="G20" s="195"/>
      <c r="H20" s="196"/>
      <c r="I20" s="195">
        <f>SUMIF(F53:F70,A20,I53:I70)</f>
        <v>0</v>
      </c>
      <c r="J20" s="197"/>
    </row>
    <row r="21" spans="1:10" ht="23.25" customHeight="1" x14ac:dyDescent="0.25">
      <c r="A21" s="2"/>
      <c r="B21" s="48" t="s">
        <v>29</v>
      </c>
      <c r="C21" s="61"/>
      <c r="D21" s="62"/>
      <c r="E21" s="198"/>
      <c r="F21" s="233"/>
      <c r="G21" s="198"/>
      <c r="H21" s="233"/>
      <c r="I21" s="198">
        <f>SUM(I16:J20)</f>
        <v>0</v>
      </c>
      <c r="J21" s="199"/>
    </row>
    <row r="22" spans="1:10" ht="33" customHeight="1" x14ac:dyDescent="0.25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193">
        <f>ZakladDPHSniVypocet</f>
        <v>0</v>
      </c>
      <c r="H23" s="194"/>
      <c r="I23" s="194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191">
        <f>A23</f>
        <v>0</v>
      </c>
      <c r="H24" s="192"/>
      <c r="I24" s="192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193">
        <f>ZakladDPHZaklVypocet</f>
        <v>0</v>
      </c>
      <c r="H25" s="194"/>
      <c r="I25" s="194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220">
        <f>A25</f>
        <v>0</v>
      </c>
      <c r="H26" s="221"/>
      <c r="I26" s="22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222">
        <f>CenaCelkem-(ZakladDPHSni+DPHSni+ZakladDPHZakl+DPHZakl)</f>
        <v>0</v>
      </c>
      <c r="H27" s="222"/>
      <c r="I27" s="222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23</v>
      </c>
      <c r="C28" s="114"/>
      <c r="D28" s="114"/>
      <c r="E28" s="115"/>
      <c r="F28" s="116"/>
      <c r="G28" s="201">
        <f>ZakladDPHSniVypocet+ZakladDPHZaklVypocet</f>
        <v>0</v>
      </c>
      <c r="H28" s="201"/>
      <c r="I28" s="201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35</v>
      </c>
      <c r="C29" s="118"/>
      <c r="D29" s="118"/>
      <c r="E29" s="118"/>
      <c r="F29" s="119"/>
      <c r="G29" s="200">
        <f>A27</f>
        <v>0</v>
      </c>
      <c r="H29" s="200"/>
      <c r="I29" s="200"/>
      <c r="J29" s="120" t="s">
        <v>69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1"/>
      <c r="D34" s="202" t="s">
        <v>44</v>
      </c>
      <c r="E34" s="203"/>
      <c r="G34" s="204"/>
      <c r="H34" s="205"/>
      <c r="I34" s="205"/>
      <c r="J34" s="25"/>
    </row>
    <row r="35" spans="1:10" ht="12.75" customHeight="1" x14ac:dyDescent="0.25">
      <c r="A35" s="2"/>
      <c r="B35" s="2"/>
      <c r="D35" s="190" t="s">
        <v>2</v>
      </c>
      <c r="E35" s="190"/>
      <c r="H35" s="10" t="s">
        <v>3</v>
      </c>
      <c r="J35" s="9"/>
    </row>
    <row r="36" spans="1:10" ht="13.5" customHeight="1" thickBot="1" x14ac:dyDescent="0.3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 x14ac:dyDescent="0.25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5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58</v>
      </c>
      <c r="C39" s="185"/>
      <c r="D39" s="185"/>
      <c r="E39" s="185"/>
      <c r="F39" s="100">
        <f>'00 00.2 Naklady'!AE46+'1.1 1.1.1 Pol'!AE580+'1.1 1.2.2 Pol'!AE64</f>
        <v>0</v>
      </c>
      <c r="G39" s="101">
        <f>'00 00.2 Naklady'!AF46+'1.1 1.1.1 Pol'!AF580+'1.1 1.2.2 Pol'!AF64</f>
        <v>0</v>
      </c>
      <c r="H39" s="102">
        <f t="shared" ref="H39:H45" si="1">(F39*SazbaDPH1/100)+(G39*SazbaDPH2/100)</f>
        <v>0</v>
      </c>
      <c r="I39" s="102">
        <f t="shared" ref="I39:I45" si="2">F39+G39+H39</f>
        <v>0</v>
      </c>
      <c r="J39" s="103" t="str">
        <f t="shared" ref="J39:J45" si="3">IF(CenaCelkemVypocet=0,"",I39/CenaCelkemVypocet*100)</f>
        <v/>
      </c>
    </row>
    <row r="40" spans="1:10" ht="25.5" customHeight="1" x14ac:dyDescent="0.25">
      <c r="A40" s="89">
        <v>2</v>
      </c>
      <c r="B40" s="104"/>
      <c r="C40" s="189" t="s">
        <v>59</v>
      </c>
      <c r="D40" s="189"/>
      <c r="E40" s="189"/>
      <c r="F40" s="105">
        <f>'00 00.2 Naklady'!AE46</f>
        <v>0</v>
      </c>
      <c r="G40" s="106">
        <f>'00 00.2 Naklady'!AF46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5">
      <c r="A41" s="89">
        <v>3</v>
      </c>
      <c r="B41" s="108" t="s">
        <v>60</v>
      </c>
      <c r="C41" s="185" t="s">
        <v>61</v>
      </c>
      <c r="D41" s="185"/>
      <c r="E41" s="185"/>
      <c r="F41" s="109">
        <f>'00 00.2 Naklady'!AE46</f>
        <v>0</v>
      </c>
      <c r="G41" s="102">
        <f>'00 00.2 Naklady'!AF46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5">
      <c r="A42" s="89">
        <v>2</v>
      </c>
      <c r="B42" s="104"/>
      <c r="C42" s="189" t="s">
        <v>62</v>
      </c>
      <c r="D42" s="189"/>
      <c r="E42" s="189"/>
      <c r="F42" s="105"/>
      <c r="G42" s="106"/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 x14ac:dyDescent="0.25">
      <c r="A43" s="89">
        <v>2</v>
      </c>
      <c r="B43" s="104" t="s">
        <v>63</v>
      </c>
      <c r="C43" s="189" t="s">
        <v>64</v>
      </c>
      <c r="D43" s="189"/>
      <c r="E43" s="189"/>
      <c r="F43" s="105">
        <f>'1.1 1.1.1 Pol'!AE580+'1.1 1.2.2 Pol'!AE64</f>
        <v>0</v>
      </c>
      <c r="G43" s="106">
        <f>'1.1 1.1.1 Pol'!AF580+'1.1 1.2.2 Pol'!AF64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 x14ac:dyDescent="0.25">
      <c r="A44" s="89">
        <v>3</v>
      </c>
      <c r="B44" s="108" t="s">
        <v>65</v>
      </c>
      <c r="C44" s="185" t="s">
        <v>64</v>
      </c>
      <c r="D44" s="185"/>
      <c r="E44" s="185"/>
      <c r="F44" s="109">
        <f>'1.1 1.1.1 Pol'!AE580</f>
        <v>0</v>
      </c>
      <c r="G44" s="102">
        <f>'1.1 1.1.1 Pol'!AF580</f>
        <v>0</v>
      </c>
      <c r="H44" s="102">
        <f t="shared" si="1"/>
        <v>0</v>
      </c>
      <c r="I44" s="102">
        <f t="shared" si="2"/>
        <v>0</v>
      </c>
      <c r="J44" s="103" t="str">
        <f t="shared" si="3"/>
        <v/>
      </c>
    </row>
    <row r="45" spans="1:10" ht="25.5" customHeight="1" x14ac:dyDescent="0.25">
      <c r="A45" s="89">
        <v>3</v>
      </c>
      <c r="B45" s="108" t="s">
        <v>66</v>
      </c>
      <c r="C45" s="185" t="s">
        <v>67</v>
      </c>
      <c r="D45" s="185"/>
      <c r="E45" s="185"/>
      <c r="F45" s="109">
        <f>'1.1 1.2.2 Pol'!AE64</f>
        <v>0</v>
      </c>
      <c r="G45" s="102">
        <f>'1.1 1.2.2 Pol'!AF64</f>
        <v>0</v>
      </c>
      <c r="H45" s="102">
        <f t="shared" si="1"/>
        <v>0</v>
      </c>
      <c r="I45" s="102">
        <f t="shared" si="2"/>
        <v>0</v>
      </c>
      <c r="J45" s="103" t="str">
        <f t="shared" si="3"/>
        <v/>
      </c>
    </row>
    <row r="46" spans="1:10" ht="25.5" customHeight="1" x14ac:dyDescent="0.25">
      <c r="A46" s="89"/>
      <c r="B46" s="186" t="s">
        <v>68</v>
      </c>
      <c r="C46" s="187"/>
      <c r="D46" s="187"/>
      <c r="E46" s="188"/>
      <c r="F46" s="110">
        <f>SUMIF(A39:A45,"=1",F39:F45)</f>
        <v>0</v>
      </c>
      <c r="G46" s="111">
        <f>SUMIF(A39:A45,"=1",G39:G45)</f>
        <v>0</v>
      </c>
      <c r="H46" s="111">
        <f>SUMIF(A39:A45,"=1",H39:H45)</f>
        <v>0</v>
      </c>
      <c r="I46" s="111">
        <f>SUMIF(A39:A45,"=1",I39:I45)</f>
        <v>0</v>
      </c>
      <c r="J46" s="112">
        <f>SUMIF(A39:A45,"=1",J39:J45)</f>
        <v>0</v>
      </c>
    </row>
    <row r="50" spans="1:10" ht="15.6" x14ac:dyDescent="0.3">
      <c r="B50" s="121" t="s">
        <v>70</v>
      </c>
    </row>
    <row r="52" spans="1:10" ht="25.5" customHeight="1" x14ac:dyDescent="0.25">
      <c r="A52" s="123"/>
      <c r="B52" s="126" t="s">
        <v>17</v>
      </c>
      <c r="C52" s="126" t="s">
        <v>5</v>
      </c>
      <c r="D52" s="127"/>
      <c r="E52" s="127"/>
      <c r="F52" s="128" t="s">
        <v>71</v>
      </c>
      <c r="G52" s="128"/>
      <c r="H52" s="128"/>
      <c r="I52" s="128" t="s">
        <v>29</v>
      </c>
      <c r="J52" s="128" t="s">
        <v>0</v>
      </c>
    </row>
    <row r="53" spans="1:10" ht="36.75" customHeight="1" x14ac:dyDescent="0.25">
      <c r="A53" s="124"/>
      <c r="B53" s="129" t="s">
        <v>72</v>
      </c>
      <c r="C53" s="183" t="s">
        <v>73</v>
      </c>
      <c r="D53" s="184"/>
      <c r="E53" s="184"/>
      <c r="F53" s="135" t="s">
        <v>24</v>
      </c>
      <c r="G53" s="136"/>
      <c r="H53" s="136"/>
      <c r="I53" s="136">
        <f>'00 00.2 Naklady'!G8</f>
        <v>0</v>
      </c>
      <c r="J53" s="133" t="str">
        <f>IF(I71=0,"",I53/I71*100)</f>
        <v/>
      </c>
    </row>
    <row r="54" spans="1:10" ht="36.75" customHeight="1" x14ac:dyDescent="0.25">
      <c r="A54" s="124"/>
      <c r="B54" s="129" t="s">
        <v>74</v>
      </c>
      <c r="C54" s="183" t="s">
        <v>75</v>
      </c>
      <c r="D54" s="184"/>
      <c r="E54" s="184"/>
      <c r="F54" s="135" t="s">
        <v>24</v>
      </c>
      <c r="G54" s="136"/>
      <c r="H54" s="136"/>
      <c r="I54" s="136">
        <f>'1.1 1.1.1 Pol'!G8+'1.1 1.2.2 Pol'!G8</f>
        <v>0</v>
      </c>
      <c r="J54" s="133" t="str">
        <f>IF(I71=0,"",I54/I71*100)</f>
        <v/>
      </c>
    </row>
    <row r="55" spans="1:10" ht="36.75" customHeight="1" x14ac:dyDescent="0.25">
      <c r="A55" s="124"/>
      <c r="B55" s="129" t="s">
        <v>76</v>
      </c>
      <c r="C55" s="183" t="s">
        <v>77</v>
      </c>
      <c r="D55" s="184"/>
      <c r="E55" s="184"/>
      <c r="F55" s="135" t="s">
        <v>24</v>
      </c>
      <c r="G55" s="136"/>
      <c r="H55" s="136"/>
      <c r="I55" s="136">
        <f>'1.1 1.1.1 Pol'!G164+'1.1 1.2.2 Pol'!G41</f>
        <v>0</v>
      </c>
      <c r="J55" s="133" t="str">
        <f>IF(I71=0,"",I55/I71*100)</f>
        <v/>
      </c>
    </row>
    <row r="56" spans="1:10" ht="36.75" customHeight="1" x14ac:dyDescent="0.25">
      <c r="A56" s="124"/>
      <c r="B56" s="129" t="s">
        <v>78</v>
      </c>
      <c r="C56" s="183" t="s">
        <v>79</v>
      </c>
      <c r="D56" s="184"/>
      <c r="E56" s="184"/>
      <c r="F56" s="135" t="s">
        <v>24</v>
      </c>
      <c r="G56" s="136"/>
      <c r="H56" s="136"/>
      <c r="I56" s="136">
        <f>'1.1 1.1.1 Pol'!G196</f>
        <v>0</v>
      </c>
      <c r="J56" s="133" t="str">
        <f>IF(I71=0,"",I56/I71*100)</f>
        <v/>
      </c>
    </row>
    <row r="57" spans="1:10" ht="36.75" customHeight="1" x14ac:dyDescent="0.25">
      <c r="A57" s="124"/>
      <c r="B57" s="129" t="s">
        <v>80</v>
      </c>
      <c r="C57" s="183" t="s">
        <v>81</v>
      </c>
      <c r="D57" s="184"/>
      <c r="E57" s="184"/>
      <c r="F57" s="135" t="s">
        <v>24</v>
      </c>
      <c r="G57" s="136"/>
      <c r="H57" s="136"/>
      <c r="I57" s="136">
        <f>'1.1 1.1.1 Pol'!G210</f>
        <v>0</v>
      </c>
      <c r="J57" s="133" t="str">
        <f>IF(I71=0,"",I57/I71*100)</f>
        <v/>
      </c>
    </row>
    <row r="58" spans="1:10" ht="36.75" customHeight="1" x14ac:dyDescent="0.25">
      <c r="A58" s="124"/>
      <c r="B58" s="129" t="s">
        <v>82</v>
      </c>
      <c r="C58" s="183" t="s">
        <v>83</v>
      </c>
      <c r="D58" s="184"/>
      <c r="E58" s="184"/>
      <c r="F58" s="135" t="s">
        <v>24</v>
      </c>
      <c r="G58" s="136"/>
      <c r="H58" s="136"/>
      <c r="I58" s="136">
        <f>'1.1 1.1.1 Pol'!G257+'1.1 1.2.2 Pol'!G49</f>
        <v>0</v>
      </c>
      <c r="J58" s="133" t="str">
        <f>IF(I71=0,"",I58/I71*100)</f>
        <v/>
      </c>
    </row>
    <row r="59" spans="1:10" ht="36.75" customHeight="1" x14ac:dyDescent="0.25">
      <c r="A59" s="124"/>
      <c r="B59" s="129" t="s">
        <v>84</v>
      </c>
      <c r="C59" s="183" t="s">
        <v>85</v>
      </c>
      <c r="D59" s="184"/>
      <c r="E59" s="184"/>
      <c r="F59" s="135" t="s">
        <v>24</v>
      </c>
      <c r="G59" s="136"/>
      <c r="H59" s="136"/>
      <c r="I59" s="136">
        <f>'1.1 1.1.1 Pol'!G342</f>
        <v>0</v>
      </c>
      <c r="J59" s="133" t="str">
        <f>IF(I71=0,"",I59/I71*100)</f>
        <v/>
      </c>
    </row>
    <row r="60" spans="1:10" ht="36.75" customHeight="1" x14ac:dyDescent="0.25">
      <c r="A60" s="124"/>
      <c r="B60" s="129" t="s">
        <v>86</v>
      </c>
      <c r="C60" s="183" t="s">
        <v>87</v>
      </c>
      <c r="D60" s="184"/>
      <c r="E60" s="184"/>
      <c r="F60" s="135" t="s">
        <v>24</v>
      </c>
      <c r="G60" s="136"/>
      <c r="H60" s="136"/>
      <c r="I60" s="136">
        <f>'1.1 1.1.1 Pol'!G346</f>
        <v>0</v>
      </c>
      <c r="J60" s="133" t="str">
        <f>IF(I71=0,"",I60/I71*100)</f>
        <v/>
      </c>
    </row>
    <row r="61" spans="1:10" ht="36.75" customHeight="1" x14ac:dyDescent="0.25">
      <c r="A61" s="124"/>
      <c r="B61" s="129" t="s">
        <v>88</v>
      </c>
      <c r="C61" s="183" t="s">
        <v>89</v>
      </c>
      <c r="D61" s="184"/>
      <c r="E61" s="184"/>
      <c r="F61" s="135" t="s">
        <v>24</v>
      </c>
      <c r="G61" s="136"/>
      <c r="H61" s="136"/>
      <c r="I61" s="136">
        <f>'1.1 1.1.1 Pol'!G353</f>
        <v>0</v>
      </c>
      <c r="J61" s="133" t="str">
        <f>IF(I71=0,"",I61/I71*100)</f>
        <v/>
      </c>
    </row>
    <row r="62" spans="1:10" ht="36.75" customHeight="1" x14ac:dyDescent="0.25">
      <c r="A62" s="124"/>
      <c r="B62" s="129" t="s">
        <v>90</v>
      </c>
      <c r="C62" s="183" t="s">
        <v>91</v>
      </c>
      <c r="D62" s="184"/>
      <c r="E62" s="184"/>
      <c r="F62" s="135" t="s">
        <v>24</v>
      </c>
      <c r="G62" s="136"/>
      <c r="H62" s="136"/>
      <c r="I62" s="136">
        <f>'1.1 1.1.1 Pol'!G456</f>
        <v>0</v>
      </c>
      <c r="J62" s="133" t="str">
        <f>IF(I71=0,"",I62/I71*100)</f>
        <v/>
      </c>
    </row>
    <row r="63" spans="1:10" ht="36.75" customHeight="1" x14ac:dyDescent="0.25">
      <c r="A63" s="124"/>
      <c r="B63" s="129" t="s">
        <v>92</v>
      </c>
      <c r="C63" s="183" t="s">
        <v>93</v>
      </c>
      <c r="D63" s="184"/>
      <c r="E63" s="184"/>
      <c r="F63" s="135" t="s">
        <v>24</v>
      </c>
      <c r="G63" s="136"/>
      <c r="H63" s="136"/>
      <c r="I63" s="136">
        <f>'1.1 1.1.1 Pol'!G521</f>
        <v>0</v>
      </c>
      <c r="J63" s="133" t="str">
        <f>IF(I71=0,"",I63/I71*100)</f>
        <v/>
      </c>
    </row>
    <row r="64" spans="1:10" ht="36.75" customHeight="1" x14ac:dyDescent="0.25">
      <c r="A64" s="124"/>
      <c r="B64" s="129" t="s">
        <v>94</v>
      </c>
      <c r="C64" s="183" t="s">
        <v>95</v>
      </c>
      <c r="D64" s="184"/>
      <c r="E64" s="184"/>
      <c r="F64" s="135" t="s">
        <v>24</v>
      </c>
      <c r="G64" s="136"/>
      <c r="H64" s="136"/>
      <c r="I64" s="136">
        <f>'1.1 1.1.1 Pol'!G542</f>
        <v>0</v>
      </c>
      <c r="J64" s="133" t="str">
        <f>IF(I71=0,"",I64/I71*100)</f>
        <v/>
      </c>
    </row>
    <row r="65" spans="1:10" ht="36.75" customHeight="1" x14ac:dyDescent="0.25">
      <c r="A65" s="124"/>
      <c r="B65" s="129" t="s">
        <v>96</v>
      </c>
      <c r="C65" s="183" t="s">
        <v>97</v>
      </c>
      <c r="D65" s="184"/>
      <c r="E65" s="184"/>
      <c r="F65" s="135" t="s">
        <v>24</v>
      </c>
      <c r="G65" s="136"/>
      <c r="H65" s="136"/>
      <c r="I65" s="136">
        <f>'1.1 1.1.1 Pol'!G546+'1.1 1.2.2 Pol'!G59</f>
        <v>0</v>
      </c>
      <c r="J65" s="133" t="str">
        <f>IF(I71=0,"",I65/I71*100)</f>
        <v/>
      </c>
    </row>
    <row r="66" spans="1:10" ht="36.75" customHeight="1" x14ac:dyDescent="0.25">
      <c r="A66" s="124"/>
      <c r="B66" s="129" t="s">
        <v>98</v>
      </c>
      <c r="C66" s="183" t="s">
        <v>99</v>
      </c>
      <c r="D66" s="184"/>
      <c r="E66" s="184"/>
      <c r="F66" s="135" t="s">
        <v>25</v>
      </c>
      <c r="G66" s="136"/>
      <c r="H66" s="136"/>
      <c r="I66" s="136">
        <f>'1.1 1.1.1 Pol'!G550</f>
        <v>0</v>
      </c>
      <c r="J66" s="133" t="str">
        <f>IF(I71=0,"",I66/I71*100)</f>
        <v/>
      </c>
    </row>
    <row r="67" spans="1:10" ht="36.75" customHeight="1" x14ac:dyDescent="0.25">
      <c r="A67" s="124"/>
      <c r="B67" s="129" t="s">
        <v>100</v>
      </c>
      <c r="C67" s="183" t="s">
        <v>101</v>
      </c>
      <c r="D67" s="184"/>
      <c r="E67" s="184"/>
      <c r="F67" s="135" t="s">
        <v>25</v>
      </c>
      <c r="G67" s="136"/>
      <c r="H67" s="136"/>
      <c r="I67" s="136">
        <f>'1.1 1.1.1 Pol'!G554</f>
        <v>0</v>
      </c>
      <c r="J67" s="133" t="str">
        <f>IF(I71=0,"",I67/I71*100)</f>
        <v/>
      </c>
    </row>
    <row r="68" spans="1:10" ht="36.75" customHeight="1" x14ac:dyDescent="0.25">
      <c r="A68" s="124"/>
      <c r="B68" s="129" t="s">
        <v>102</v>
      </c>
      <c r="C68" s="183" t="s">
        <v>103</v>
      </c>
      <c r="D68" s="184"/>
      <c r="E68" s="184"/>
      <c r="F68" s="135" t="s">
        <v>104</v>
      </c>
      <c r="G68" s="136"/>
      <c r="H68" s="136"/>
      <c r="I68" s="136">
        <f>'1.1 1.1.1 Pol'!G558</f>
        <v>0</v>
      </c>
      <c r="J68" s="133" t="str">
        <f>IF(I71=0,"",I68/I71*100)</f>
        <v/>
      </c>
    </row>
    <row r="69" spans="1:10" ht="36.75" customHeight="1" x14ac:dyDescent="0.25">
      <c r="A69" s="124"/>
      <c r="B69" s="129" t="s">
        <v>105</v>
      </c>
      <c r="C69" s="183" t="s">
        <v>27</v>
      </c>
      <c r="D69" s="184"/>
      <c r="E69" s="184"/>
      <c r="F69" s="135" t="s">
        <v>105</v>
      </c>
      <c r="G69" s="136"/>
      <c r="H69" s="136"/>
      <c r="I69" s="136">
        <f>'00 00.2 Naklady'!G19</f>
        <v>0</v>
      </c>
      <c r="J69" s="133" t="str">
        <f>IF(I71=0,"",I69/I71*100)</f>
        <v/>
      </c>
    </row>
    <row r="70" spans="1:10" ht="36.75" customHeight="1" x14ac:dyDescent="0.25">
      <c r="A70" s="124"/>
      <c r="B70" s="129" t="s">
        <v>106</v>
      </c>
      <c r="C70" s="183" t="s">
        <v>28</v>
      </c>
      <c r="D70" s="184"/>
      <c r="E70" s="184"/>
      <c r="F70" s="135" t="s">
        <v>106</v>
      </c>
      <c r="G70" s="136"/>
      <c r="H70" s="136"/>
      <c r="I70" s="136">
        <f>'00 00.2 Naklady'!G30</f>
        <v>0</v>
      </c>
      <c r="J70" s="133" t="str">
        <f>IF(I71=0,"",I70/I71*100)</f>
        <v/>
      </c>
    </row>
    <row r="71" spans="1:10" ht="25.5" customHeight="1" x14ac:dyDescent="0.25">
      <c r="A71" s="125"/>
      <c r="B71" s="130" t="s">
        <v>1</v>
      </c>
      <c r="C71" s="131"/>
      <c r="D71" s="132"/>
      <c r="E71" s="132"/>
      <c r="F71" s="137"/>
      <c r="G71" s="138"/>
      <c r="H71" s="138"/>
      <c r="I71" s="138">
        <f>SUM(I53:I70)</f>
        <v>0</v>
      </c>
      <c r="J71" s="134">
        <f>SUM(J53:J70)</f>
        <v>0</v>
      </c>
    </row>
    <row r="72" spans="1:10" x14ac:dyDescent="0.25">
      <c r="F72" s="87"/>
      <c r="G72" s="87"/>
      <c r="H72" s="87"/>
      <c r="I72" s="87"/>
      <c r="J72" s="88"/>
    </row>
    <row r="73" spans="1:10" x14ac:dyDescent="0.25">
      <c r="F73" s="87"/>
      <c r="G73" s="87"/>
      <c r="H73" s="87"/>
      <c r="I73" s="87"/>
      <c r="J73" s="88"/>
    </row>
    <row r="74" spans="1:10" x14ac:dyDescent="0.25">
      <c r="F74" s="87"/>
      <c r="G74" s="87"/>
      <c r="H74" s="87"/>
      <c r="I74" s="87"/>
      <c r="J74" s="88"/>
    </row>
  </sheetData>
  <sheetProtection algorithmName="SHA-512" hashValue="iWTOCRAThErKh+YpDU88hpVxQMiujdrwJkaMpfaQ1EmYlhHzkHnnbgcbUwktQRSoETo7KNVz5c34uejy82F6mA==" saltValue="buWIBHr+rSifDAA/orq8m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B46:E46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34" t="s">
        <v>6</v>
      </c>
      <c r="B1" s="234"/>
      <c r="C1" s="235"/>
      <c r="D1" s="234"/>
      <c r="E1" s="234"/>
      <c r="F1" s="234"/>
      <c r="G1" s="234"/>
    </row>
    <row r="2" spans="1:7" ht="24.9" customHeight="1" x14ac:dyDescent="0.25">
      <c r="A2" s="50" t="s">
        <v>7</v>
      </c>
      <c r="B2" s="49"/>
      <c r="C2" s="236"/>
      <c r="D2" s="236"/>
      <c r="E2" s="236"/>
      <c r="F2" s="236"/>
      <c r="G2" s="237"/>
    </row>
    <row r="3" spans="1:7" ht="24.9" customHeight="1" x14ac:dyDescent="0.25">
      <c r="A3" s="50" t="s">
        <v>8</v>
      </c>
      <c r="B3" s="49"/>
      <c r="C3" s="236"/>
      <c r="D3" s="236"/>
      <c r="E3" s="236"/>
      <c r="F3" s="236"/>
      <c r="G3" s="237"/>
    </row>
    <row r="4" spans="1:7" ht="24.9" customHeight="1" x14ac:dyDescent="0.25">
      <c r="A4" s="50" t="s">
        <v>9</v>
      </c>
      <c r="B4" s="49"/>
      <c r="C4" s="236"/>
      <c r="D4" s="236"/>
      <c r="E4" s="236"/>
      <c r="F4" s="236"/>
      <c r="G4" s="237"/>
    </row>
    <row r="5" spans="1:7" x14ac:dyDescent="0.25">
      <c r="B5" s="4"/>
      <c r="C5" s="5"/>
      <c r="D5" s="6"/>
    </row>
  </sheetData>
  <sheetProtection algorithmName="SHA-512" hashValue="wJySNQ0bvzdknuJeP7uMT5DWlIXd9o4BnvF7jYg1bZvRTNWy31bf5DRXsgJ/tc1gAfM00J+bK2trg6keZopIBA==" saltValue="EPgzAbQpZajC0YtIrwEcU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C77A-61BE-4F41-9336-C5CBAD8DB2C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63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2" t="s">
        <v>107</v>
      </c>
      <c r="B1" s="242"/>
      <c r="C1" s="242"/>
      <c r="D1" s="242"/>
      <c r="E1" s="242"/>
      <c r="F1" s="242"/>
      <c r="G1" s="242"/>
      <c r="AG1" t="s">
        <v>108</v>
      </c>
    </row>
    <row r="2" spans="1:60" ht="24.9" customHeight="1" x14ac:dyDescent="0.25">
      <c r="A2" s="140" t="s">
        <v>7</v>
      </c>
      <c r="B2" s="49" t="s">
        <v>45</v>
      </c>
      <c r="C2" s="243" t="s">
        <v>46</v>
      </c>
      <c r="D2" s="244"/>
      <c r="E2" s="244"/>
      <c r="F2" s="244"/>
      <c r="G2" s="245"/>
      <c r="AG2" t="s">
        <v>109</v>
      </c>
    </row>
    <row r="3" spans="1:60" ht="24.9" customHeight="1" x14ac:dyDescent="0.25">
      <c r="A3" s="140" t="s">
        <v>8</v>
      </c>
      <c r="B3" s="49" t="s">
        <v>110</v>
      </c>
      <c r="C3" s="243" t="s">
        <v>111</v>
      </c>
      <c r="D3" s="244"/>
      <c r="E3" s="244"/>
      <c r="F3" s="244"/>
      <c r="G3" s="245"/>
      <c r="AC3" s="122" t="s">
        <v>112</v>
      </c>
      <c r="AG3" t="s">
        <v>113</v>
      </c>
    </row>
    <row r="4" spans="1:60" ht="24.9" customHeight="1" x14ac:dyDescent="0.25">
      <c r="A4" s="141" t="s">
        <v>9</v>
      </c>
      <c r="B4" s="142" t="s">
        <v>60</v>
      </c>
      <c r="C4" s="246" t="s">
        <v>61</v>
      </c>
      <c r="D4" s="247"/>
      <c r="E4" s="247"/>
      <c r="F4" s="247"/>
      <c r="G4" s="248"/>
      <c r="AG4" t="s">
        <v>114</v>
      </c>
    </row>
    <row r="5" spans="1:60" x14ac:dyDescent="0.25">
      <c r="D5" s="10"/>
    </row>
    <row r="6" spans="1:60" ht="39.6" x14ac:dyDescent="0.25">
      <c r="A6" s="144" t="s">
        <v>115</v>
      </c>
      <c r="B6" s="146" t="s">
        <v>116</v>
      </c>
      <c r="C6" s="146" t="s">
        <v>117</v>
      </c>
      <c r="D6" s="145" t="s">
        <v>118</v>
      </c>
      <c r="E6" s="144" t="s">
        <v>119</v>
      </c>
      <c r="F6" s="143" t="s">
        <v>120</v>
      </c>
      <c r="G6" s="144" t="s">
        <v>29</v>
      </c>
      <c r="H6" s="147" t="s">
        <v>30</v>
      </c>
      <c r="I6" s="147" t="s">
        <v>121</v>
      </c>
      <c r="J6" s="147" t="s">
        <v>31</v>
      </c>
      <c r="K6" s="147" t="s">
        <v>122</v>
      </c>
      <c r="L6" s="147" t="s">
        <v>123</v>
      </c>
      <c r="M6" s="147" t="s">
        <v>124</v>
      </c>
      <c r="N6" s="147" t="s">
        <v>125</v>
      </c>
      <c r="O6" s="147" t="s">
        <v>126</v>
      </c>
      <c r="P6" s="147" t="s">
        <v>127</v>
      </c>
      <c r="Q6" s="147" t="s">
        <v>128</v>
      </c>
      <c r="R6" s="147" t="s">
        <v>129</v>
      </c>
      <c r="S6" s="147" t="s">
        <v>130</v>
      </c>
      <c r="T6" s="147" t="s">
        <v>131</v>
      </c>
      <c r="U6" s="147" t="s">
        <v>132</v>
      </c>
      <c r="V6" s="147" t="s">
        <v>133</v>
      </c>
      <c r="W6" s="147" t="s">
        <v>134</v>
      </c>
      <c r="X6" s="147" t="s">
        <v>135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136</v>
      </c>
      <c r="B8" s="162" t="s">
        <v>72</v>
      </c>
      <c r="C8" s="175" t="s">
        <v>73</v>
      </c>
      <c r="D8" s="163"/>
      <c r="E8" s="164"/>
      <c r="F8" s="165"/>
      <c r="G8" s="165">
        <f>SUMIF(AG9:AG18,"&lt;&gt;NOR",G9:G18)</f>
        <v>0</v>
      </c>
      <c r="H8" s="165"/>
      <c r="I8" s="165">
        <f>SUM(I9:I18)</f>
        <v>0</v>
      </c>
      <c r="J8" s="165"/>
      <c r="K8" s="165">
        <f>SUM(K9:K18)</f>
        <v>0</v>
      </c>
      <c r="L8" s="165"/>
      <c r="M8" s="165">
        <f>SUM(M9:M18)</f>
        <v>0</v>
      </c>
      <c r="N8" s="165"/>
      <c r="O8" s="165">
        <f>SUM(O9:O18)</f>
        <v>0</v>
      </c>
      <c r="P8" s="165"/>
      <c r="Q8" s="165">
        <f>SUM(Q9:Q18)</f>
        <v>0</v>
      </c>
      <c r="R8" s="165"/>
      <c r="S8" s="165"/>
      <c r="T8" s="166"/>
      <c r="U8" s="160"/>
      <c r="V8" s="160">
        <f>SUM(V9:V18)</f>
        <v>0</v>
      </c>
      <c r="W8" s="160"/>
      <c r="X8" s="160"/>
      <c r="AG8" t="s">
        <v>137</v>
      </c>
    </row>
    <row r="9" spans="1:60" outlineLevel="1" x14ac:dyDescent="0.25">
      <c r="A9" s="167">
        <v>1</v>
      </c>
      <c r="B9" s="168" t="s">
        <v>138</v>
      </c>
      <c r="C9" s="176" t="s">
        <v>139</v>
      </c>
      <c r="D9" s="169" t="s">
        <v>140</v>
      </c>
      <c r="E9" s="170">
        <v>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/>
      <c r="S9" s="172" t="s">
        <v>141</v>
      </c>
      <c r="T9" s="173" t="s">
        <v>142</v>
      </c>
      <c r="U9" s="157">
        <v>0</v>
      </c>
      <c r="V9" s="157">
        <f>ROUND(E9*U9,2)</f>
        <v>0</v>
      </c>
      <c r="W9" s="157"/>
      <c r="X9" s="157" t="s">
        <v>143</v>
      </c>
      <c r="Y9" s="148"/>
      <c r="Z9" s="148"/>
      <c r="AA9" s="148"/>
      <c r="AB9" s="148"/>
      <c r="AC9" s="148"/>
      <c r="AD9" s="148"/>
      <c r="AE9" s="148"/>
      <c r="AF9" s="148"/>
      <c r="AG9" s="148" t="s">
        <v>144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177" t="s">
        <v>145</v>
      </c>
      <c r="D10" s="158"/>
      <c r="E10" s="159">
        <v>1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146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55"/>
      <c r="B11" s="156"/>
      <c r="C11" s="240"/>
      <c r="D11" s="241"/>
      <c r="E11" s="241"/>
      <c r="F11" s="241"/>
      <c r="G11" s="241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147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67">
        <v>2</v>
      </c>
      <c r="B12" s="168" t="s">
        <v>148</v>
      </c>
      <c r="C12" s="176" t="s">
        <v>149</v>
      </c>
      <c r="D12" s="169" t="s">
        <v>140</v>
      </c>
      <c r="E12" s="170">
        <v>1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2"/>
      <c r="S12" s="172" t="s">
        <v>141</v>
      </c>
      <c r="T12" s="173" t="s">
        <v>142</v>
      </c>
      <c r="U12" s="157">
        <v>0</v>
      </c>
      <c r="V12" s="157">
        <f>ROUND(E12*U12,2)</f>
        <v>0</v>
      </c>
      <c r="W12" s="157"/>
      <c r="X12" s="157" t="s">
        <v>143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144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55"/>
      <c r="B13" s="156"/>
      <c r="C13" s="238"/>
      <c r="D13" s="239"/>
      <c r="E13" s="239"/>
      <c r="F13" s="239"/>
      <c r="G13" s="239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147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67">
        <v>3</v>
      </c>
      <c r="B14" s="168" t="s">
        <v>150</v>
      </c>
      <c r="C14" s="176" t="s">
        <v>151</v>
      </c>
      <c r="D14" s="169" t="s">
        <v>140</v>
      </c>
      <c r="E14" s="170">
        <v>1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/>
      <c r="S14" s="172" t="s">
        <v>141</v>
      </c>
      <c r="T14" s="173" t="s">
        <v>142</v>
      </c>
      <c r="U14" s="157">
        <v>0</v>
      </c>
      <c r="V14" s="157">
        <f>ROUND(E14*U14,2)</f>
        <v>0</v>
      </c>
      <c r="W14" s="157"/>
      <c r="X14" s="157" t="s">
        <v>143</v>
      </c>
      <c r="Y14" s="148"/>
      <c r="Z14" s="148"/>
      <c r="AA14" s="148"/>
      <c r="AB14" s="148"/>
      <c r="AC14" s="148"/>
      <c r="AD14" s="148"/>
      <c r="AE14" s="148"/>
      <c r="AF14" s="148"/>
      <c r="AG14" s="148" t="s">
        <v>144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238"/>
      <c r="D15" s="239"/>
      <c r="E15" s="239"/>
      <c r="F15" s="239"/>
      <c r="G15" s="239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147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67">
        <v>4</v>
      </c>
      <c r="B16" s="168" t="s">
        <v>152</v>
      </c>
      <c r="C16" s="176" t="s">
        <v>153</v>
      </c>
      <c r="D16" s="169" t="s">
        <v>140</v>
      </c>
      <c r="E16" s="170">
        <v>1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72">
        <v>0</v>
      </c>
      <c r="O16" s="172">
        <f>ROUND(E16*N16,2)</f>
        <v>0</v>
      </c>
      <c r="P16" s="172">
        <v>0</v>
      </c>
      <c r="Q16" s="172">
        <f>ROUND(E16*P16,2)</f>
        <v>0</v>
      </c>
      <c r="R16" s="172"/>
      <c r="S16" s="172" t="s">
        <v>141</v>
      </c>
      <c r="T16" s="173" t="s">
        <v>142</v>
      </c>
      <c r="U16" s="157">
        <v>0</v>
      </c>
      <c r="V16" s="157">
        <f>ROUND(E16*U16,2)</f>
        <v>0</v>
      </c>
      <c r="W16" s="157"/>
      <c r="X16" s="157" t="s">
        <v>143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144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55"/>
      <c r="B17" s="156"/>
      <c r="C17" s="177" t="s">
        <v>154</v>
      </c>
      <c r="D17" s="158"/>
      <c r="E17" s="159">
        <v>1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146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55"/>
      <c r="B18" s="156"/>
      <c r="C18" s="240"/>
      <c r="D18" s="241"/>
      <c r="E18" s="241"/>
      <c r="F18" s="241"/>
      <c r="G18" s="241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147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5">
      <c r="A19" s="161" t="s">
        <v>136</v>
      </c>
      <c r="B19" s="162" t="s">
        <v>105</v>
      </c>
      <c r="C19" s="175" t="s">
        <v>27</v>
      </c>
      <c r="D19" s="163"/>
      <c r="E19" s="164"/>
      <c r="F19" s="165"/>
      <c r="G19" s="165">
        <f>SUMIF(AG20:AG29,"&lt;&gt;NOR",G20:G29)</f>
        <v>0</v>
      </c>
      <c r="H19" s="165"/>
      <c r="I19" s="165">
        <f>SUM(I20:I29)</f>
        <v>0</v>
      </c>
      <c r="J19" s="165"/>
      <c r="K19" s="165">
        <f>SUM(K20:K29)</f>
        <v>0</v>
      </c>
      <c r="L19" s="165"/>
      <c r="M19" s="165">
        <f>SUM(M20:M29)</f>
        <v>0</v>
      </c>
      <c r="N19" s="165"/>
      <c r="O19" s="165">
        <f>SUM(O20:O29)</f>
        <v>0</v>
      </c>
      <c r="P19" s="165"/>
      <c r="Q19" s="165">
        <f>SUM(Q20:Q29)</f>
        <v>0</v>
      </c>
      <c r="R19" s="165"/>
      <c r="S19" s="165"/>
      <c r="T19" s="166"/>
      <c r="U19" s="160"/>
      <c r="V19" s="160">
        <f>SUM(V20:V29)</f>
        <v>0</v>
      </c>
      <c r="W19" s="160"/>
      <c r="X19" s="160"/>
      <c r="AG19" t="s">
        <v>137</v>
      </c>
    </row>
    <row r="20" spans="1:60" outlineLevel="1" x14ac:dyDescent="0.25">
      <c r="A20" s="167">
        <v>5</v>
      </c>
      <c r="B20" s="168" t="s">
        <v>155</v>
      </c>
      <c r="C20" s="176" t="s">
        <v>156</v>
      </c>
      <c r="D20" s="169" t="s">
        <v>140</v>
      </c>
      <c r="E20" s="170">
        <v>1</v>
      </c>
      <c r="F20" s="171"/>
      <c r="G20" s="172">
        <f>ROUND(E20*F20,2)</f>
        <v>0</v>
      </c>
      <c r="H20" s="171"/>
      <c r="I20" s="172">
        <f>ROUND(E20*H20,2)</f>
        <v>0</v>
      </c>
      <c r="J20" s="171"/>
      <c r="K20" s="172">
        <f>ROUND(E20*J20,2)</f>
        <v>0</v>
      </c>
      <c r="L20" s="172">
        <v>21</v>
      </c>
      <c r="M20" s="172">
        <f>G20*(1+L20/100)</f>
        <v>0</v>
      </c>
      <c r="N20" s="172">
        <v>0</v>
      </c>
      <c r="O20" s="172">
        <f>ROUND(E20*N20,2)</f>
        <v>0</v>
      </c>
      <c r="P20" s="172">
        <v>0</v>
      </c>
      <c r="Q20" s="172">
        <f>ROUND(E20*P20,2)</f>
        <v>0</v>
      </c>
      <c r="R20" s="172"/>
      <c r="S20" s="172" t="s">
        <v>157</v>
      </c>
      <c r="T20" s="173" t="s">
        <v>142</v>
      </c>
      <c r="U20" s="157">
        <v>0</v>
      </c>
      <c r="V20" s="157">
        <f>ROUND(E20*U20,2)</f>
        <v>0</v>
      </c>
      <c r="W20" s="157"/>
      <c r="X20" s="157" t="s">
        <v>143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158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238"/>
      <c r="D21" s="239"/>
      <c r="E21" s="239"/>
      <c r="F21" s="239"/>
      <c r="G21" s="239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147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67">
        <v>6</v>
      </c>
      <c r="B22" s="168" t="s">
        <v>159</v>
      </c>
      <c r="C22" s="176" t="s">
        <v>160</v>
      </c>
      <c r="D22" s="169" t="s">
        <v>140</v>
      </c>
      <c r="E22" s="170">
        <v>1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/>
      <c r="S22" s="172" t="s">
        <v>157</v>
      </c>
      <c r="T22" s="173" t="s">
        <v>142</v>
      </c>
      <c r="U22" s="157">
        <v>0</v>
      </c>
      <c r="V22" s="157">
        <f>ROUND(E22*U22,2)</f>
        <v>0</v>
      </c>
      <c r="W22" s="157"/>
      <c r="X22" s="157" t="s">
        <v>143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158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55"/>
      <c r="B23" s="156"/>
      <c r="C23" s="238"/>
      <c r="D23" s="239"/>
      <c r="E23" s="239"/>
      <c r="F23" s="239"/>
      <c r="G23" s="239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147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67">
        <v>7</v>
      </c>
      <c r="B24" s="168" t="s">
        <v>161</v>
      </c>
      <c r="C24" s="176" t="s">
        <v>162</v>
      </c>
      <c r="D24" s="169" t="s">
        <v>140</v>
      </c>
      <c r="E24" s="170">
        <v>1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72">
        <v>0</v>
      </c>
      <c r="O24" s="172">
        <f>ROUND(E24*N24,2)</f>
        <v>0</v>
      </c>
      <c r="P24" s="172">
        <v>0</v>
      </c>
      <c r="Q24" s="172">
        <f>ROUND(E24*P24,2)</f>
        <v>0</v>
      </c>
      <c r="R24" s="172"/>
      <c r="S24" s="172" t="s">
        <v>157</v>
      </c>
      <c r="T24" s="173" t="s">
        <v>142</v>
      </c>
      <c r="U24" s="157">
        <v>0</v>
      </c>
      <c r="V24" s="157">
        <f>ROUND(E24*U24,2)</f>
        <v>0</v>
      </c>
      <c r="W24" s="157"/>
      <c r="X24" s="157" t="s">
        <v>143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158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238"/>
      <c r="D25" s="239"/>
      <c r="E25" s="239"/>
      <c r="F25" s="239"/>
      <c r="G25" s="239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147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67">
        <v>8</v>
      </c>
      <c r="B26" s="168" t="s">
        <v>163</v>
      </c>
      <c r="C26" s="176" t="s">
        <v>164</v>
      </c>
      <c r="D26" s="169" t="s">
        <v>140</v>
      </c>
      <c r="E26" s="170">
        <v>1</v>
      </c>
      <c r="F26" s="171"/>
      <c r="G26" s="172">
        <f>ROUND(E26*F26,2)</f>
        <v>0</v>
      </c>
      <c r="H26" s="171"/>
      <c r="I26" s="172">
        <f>ROUND(E26*H26,2)</f>
        <v>0</v>
      </c>
      <c r="J26" s="171"/>
      <c r="K26" s="172">
        <f>ROUND(E26*J26,2)</f>
        <v>0</v>
      </c>
      <c r="L26" s="172">
        <v>21</v>
      </c>
      <c r="M26" s="172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2"/>
      <c r="S26" s="172" t="s">
        <v>157</v>
      </c>
      <c r="T26" s="173" t="s">
        <v>142</v>
      </c>
      <c r="U26" s="157">
        <v>0</v>
      </c>
      <c r="V26" s="157">
        <f>ROUND(E26*U26,2)</f>
        <v>0</v>
      </c>
      <c r="W26" s="157"/>
      <c r="X26" s="157" t="s">
        <v>143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158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238"/>
      <c r="D27" s="239"/>
      <c r="E27" s="239"/>
      <c r="F27" s="239"/>
      <c r="G27" s="239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147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67">
        <v>9</v>
      </c>
      <c r="B28" s="168" t="s">
        <v>165</v>
      </c>
      <c r="C28" s="176" t="s">
        <v>166</v>
      </c>
      <c r="D28" s="169" t="s">
        <v>140</v>
      </c>
      <c r="E28" s="170">
        <v>1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2"/>
      <c r="S28" s="172" t="s">
        <v>157</v>
      </c>
      <c r="T28" s="173" t="s">
        <v>142</v>
      </c>
      <c r="U28" s="157">
        <v>0</v>
      </c>
      <c r="V28" s="157">
        <f>ROUND(E28*U28,2)</f>
        <v>0</v>
      </c>
      <c r="W28" s="157"/>
      <c r="X28" s="157" t="s">
        <v>143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167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55"/>
      <c r="B29" s="156"/>
      <c r="C29" s="238"/>
      <c r="D29" s="239"/>
      <c r="E29" s="239"/>
      <c r="F29" s="239"/>
      <c r="G29" s="239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147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x14ac:dyDescent="0.25">
      <c r="A30" s="161" t="s">
        <v>136</v>
      </c>
      <c r="B30" s="162" t="s">
        <v>106</v>
      </c>
      <c r="C30" s="175" t="s">
        <v>28</v>
      </c>
      <c r="D30" s="163"/>
      <c r="E30" s="164"/>
      <c r="F30" s="165"/>
      <c r="G30" s="165">
        <f>SUMIF(AG31:AG44,"&lt;&gt;NOR",G31:G44)</f>
        <v>0</v>
      </c>
      <c r="H30" s="165"/>
      <c r="I30" s="165">
        <f>SUM(I31:I44)</f>
        <v>0</v>
      </c>
      <c r="J30" s="165"/>
      <c r="K30" s="165">
        <f>SUM(K31:K44)</f>
        <v>0</v>
      </c>
      <c r="L30" s="165"/>
      <c r="M30" s="165">
        <f>SUM(M31:M44)</f>
        <v>0</v>
      </c>
      <c r="N30" s="165"/>
      <c r="O30" s="165">
        <f>SUM(O31:O44)</f>
        <v>0</v>
      </c>
      <c r="P30" s="165"/>
      <c r="Q30" s="165">
        <f>SUM(Q31:Q44)</f>
        <v>0</v>
      </c>
      <c r="R30" s="165"/>
      <c r="S30" s="165"/>
      <c r="T30" s="166"/>
      <c r="U30" s="160"/>
      <c r="V30" s="160">
        <f>SUM(V31:V44)</f>
        <v>0</v>
      </c>
      <c r="W30" s="160"/>
      <c r="X30" s="160"/>
      <c r="AG30" t="s">
        <v>137</v>
      </c>
    </row>
    <row r="31" spans="1:60" outlineLevel="1" x14ac:dyDescent="0.25">
      <c r="A31" s="167">
        <v>10</v>
      </c>
      <c r="B31" s="168" t="s">
        <v>168</v>
      </c>
      <c r="C31" s="176" t="s">
        <v>169</v>
      </c>
      <c r="D31" s="169" t="s">
        <v>140</v>
      </c>
      <c r="E31" s="170">
        <v>1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72">
        <v>0</v>
      </c>
      <c r="O31" s="172">
        <f>ROUND(E31*N31,2)</f>
        <v>0</v>
      </c>
      <c r="P31" s="172">
        <v>0</v>
      </c>
      <c r="Q31" s="172">
        <f>ROUND(E31*P31,2)</f>
        <v>0</v>
      </c>
      <c r="R31" s="172"/>
      <c r="S31" s="172" t="s">
        <v>157</v>
      </c>
      <c r="T31" s="173" t="s">
        <v>142</v>
      </c>
      <c r="U31" s="157">
        <v>0</v>
      </c>
      <c r="V31" s="157">
        <f>ROUND(E31*U31,2)</f>
        <v>0</v>
      </c>
      <c r="W31" s="157"/>
      <c r="X31" s="157" t="s">
        <v>143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158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77" t="s">
        <v>170</v>
      </c>
      <c r="D32" s="158"/>
      <c r="E32" s="159">
        <v>1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146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55"/>
      <c r="B33" s="156"/>
      <c r="C33" s="240"/>
      <c r="D33" s="241"/>
      <c r="E33" s="241"/>
      <c r="F33" s="241"/>
      <c r="G33" s="241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147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67">
        <v>11</v>
      </c>
      <c r="B34" s="168" t="s">
        <v>171</v>
      </c>
      <c r="C34" s="176" t="s">
        <v>172</v>
      </c>
      <c r="D34" s="169" t="s">
        <v>140</v>
      </c>
      <c r="E34" s="170">
        <v>1</v>
      </c>
      <c r="F34" s="171"/>
      <c r="G34" s="172">
        <f>ROUND(E34*F34,2)</f>
        <v>0</v>
      </c>
      <c r="H34" s="171"/>
      <c r="I34" s="172">
        <f>ROUND(E34*H34,2)</f>
        <v>0</v>
      </c>
      <c r="J34" s="171"/>
      <c r="K34" s="172">
        <f>ROUND(E34*J34,2)</f>
        <v>0</v>
      </c>
      <c r="L34" s="172">
        <v>21</v>
      </c>
      <c r="M34" s="172">
        <f>G34*(1+L34/100)</f>
        <v>0</v>
      </c>
      <c r="N34" s="172">
        <v>0</v>
      </c>
      <c r="O34" s="172">
        <f>ROUND(E34*N34,2)</f>
        <v>0</v>
      </c>
      <c r="P34" s="172">
        <v>0</v>
      </c>
      <c r="Q34" s="172">
        <f>ROUND(E34*P34,2)</f>
        <v>0</v>
      </c>
      <c r="R34" s="172"/>
      <c r="S34" s="172" t="s">
        <v>157</v>
      </c>
      <c r="T34" s="173" t="s">
        <v>142</v>
      </c>
      <c r="U34" s="157">
        <v>0</v>
      </c>
      <c r="V34" s="157">
        <f>ROUND(E34*U34,2)</f>
        <v>0</v>
      </c>
      <c r="W34" s="157"/>
      <c r="X34" s="157" t="s">
        <v>143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144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238"/>
      <c r="D35" s="239"/>
      <c r="E35" s="239"/>
      <c r="F35" s="239"/>
      <c r="G35" s="239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147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67">
        <v>12</v>
      </c>
      <c r="B36" s="168" t="s">
        <v>173</v>
      </c>
      <c r="C36" s="176" t="s">
        <v>174</v>
      </c>
      <c r="D36" s="169" t="s">
        <v>140</v>
      </c>
      <c r="E36" s="170">
        <v>1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0</v>
      </c>
      <c r="O36" s="172">
        <f>ROUND(E36*N36,2)</f>
        <v>0</v>
      </c>
      <c r="P36" s="172">
        <v>0</v>
      </c>
      <c r="Q36" s="172">
        <f>ROUND(E36*P36,2)</f>
        <v>0</v>
      </c>
      <c r="R36" s="172"/>
      <c r="S36" s="172" t="s">
        <v>157</v>
      </c>
      <c r="T36" s="173" t="s">
        <v>142</v>
      </c>
      <c r="U36" s="157">
        <v>0</v>
      </c>
      <c r="V36" s="157">
        <f>ROUND(E36*U36,2)</f>
        <v>0</v>
      </c>
      <c r="W36" s="157"/>
      <c r="X36" s="157" t="s">
        <v>143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144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55"/>
      <c r="B37" s="156"/>
      <c r="C37" s="177" t="s">
        <v>175</v>
      </c>
      <c r="D37" s="158"/>
      <c r="E37" s="159">
        <v>1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146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240"/>
      <c r="D38" s="241"/>
      <c r="E38" s="241"/>
      <c r="F38" s="241"/>
      <c r="G38" s="241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147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67">
        <v>13</v>
      </c>
      <c r="B39" s="168" t="s">
        <v>176</v>
      </c>
      <c r="C39" s="176" t="s">
        <v>177</v>
      </c>
      <c r="D39" s="169" t="s">
        <v>140</v>
      </c>
      <c r="E39" s="170">
        <v>1</v>
      </c>
      <c r="F39" s="171"/>
      <c r="G39" s="172">
        <f>ROUND(E39*F39,2)</f>
        <v>0</v>
      </c>
      <c r="H39" s="171"/>
      <c r="I39" s="172">
        <f>ROUND(E39*H39,2)</f>
        <v>0</v>
      </c>
      <c r="J39" s="171"/>
      <c r="K39" s="172">
        <f>ROUND(E39*J39,2)</f>
        <v>0</v>
      </c>
      <c r="L39" s="172">
        <v>21</v>
      </c>
      <c r="M39" s="172">
        <f>G39*(1+L39/100)</f>
        <v>0</v>
      </c>
      <c r="N39" s="172">
        <v>0</v>
      </c>
      <c r="O39" s="172">
        <f>ROUND(E39*N39,2)</f>
        <v>0</v>
      </c>
      <c r="P39" s="172">
        <v>0</v>
      </c>
      <c r="Q39" s="172">
        <f>ROUND(E39*P39,2)</f>
        <v>0</v>
      </c>
      <c r="R39" s="172"/>
      <c r="S39" s="172" t="s">
        <v>157</v>
      </c>
      <c r="T39" s="173" t="s">
        <v>142</v>
      </c>
      <c r="U39" s="157">
        <v>0</v>
      </c>
      <c r="V39" s="157">
        <f>ROUND(E39*U39,2)</f>
        <v>0</v>
      </c>
      <c r="W39" s="157"/>
      <c r="X39" s="157" t="s">
        <v>143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144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238"/>
      <c r="D40" s="239"/>
      <c r="E40" s="239"/>
      <c r="F40" s="239"/>
      <c r="G40" s="239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147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67">
        <v>14</v>
      </c>
      <c r="B41" s="168" t="s">
        <v>178</v>
      </c>
      <c r="C41" s="176" t="s">
        <v>179</v>
      </c>
      <c r="D41" s="169" t="s">
        <v>140</v>
      </c>
      <c r="E41" s="170">
        <v>2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72">
        <v>0</v>
      </c>
      <c r="O41" s="172">
        <f>ROUND(E41*N41,2)</f>
        <v>0</v>
      </c>
      <c r="P41" s="172">
        <v>0</v>
      </c>
      <c r="Q41" s="172">
        <f>ROUND(E41*P41,2)</f>
        <v>0</v>
      </c>
      <c r="R41" s="172"/>
      <c r="S41" s="172" t="s">
        <v>157</v>
      </c>
      <c r="T41" s="173" t="s">
        <v>142</v>
      </c>
      <c r="U41" s="157">
        <v>0</v>
      </c>
      <c r="V41" s="157">
        <f>ROUND(E41*U41,2)</f>
        <v>0</v>
      </c>
      <c r="W41" s="157"/>
      <c r="X41" s="157" t="s">
        <v>143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144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55"/>
      <c r="B42" s="156"/>
      <c r="C42" s="177" t="s">
        <v>180</v>
      </c>
      <c r="D42" s="158"/>
      <c r="E42" s="159">
        <v>1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146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177" t="s">
        <v>181</v>
      </c>
      <c r="D43" s="158"/>
      <c r="E43" s="159">
        <v>1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146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55"/>
      <c r="B44" s="156"/>
      <c r="C44" s="240"/>
      <c r="D44" s="241"/>
      <c r="E44" s="241"/>
      <c r="F44" s="241"/>
      <c r="G44" s="241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147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x14ac:dyDescent="0.25">
      <c r="A45" s="3"/>
      <c r="B45" s="4"/>
      <c r="C45" s="178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E45">
        <v>15</v>
      </c>
      <c r="AF45">
        <v>21</v>
      </c>
      <c r="AG45" t="s">
        <v>123</v>
      </c>
    </row>
    <row r="46" spans="1:60" x14ac:dyDescent="0.25">
      <c r="A46" s="151"/>
      <c r="B46" s="152" t="s">
        <v>29</v>
      </c>
      <c r="C46" s="179"/>
      <c r="D46" s="153"/>
      <c r="E46" s="154"/>
      <c r="F46" s="154"/>
      <c r="G46" s="174">
        <f>G8+G19+G30</f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E46">
        <f>SUMIF(L7:L44,AE45,G7:G44)</f>
        <v>0</v>
      </c>
      <c r="AF46">
        <f>SUMIF(L7:L44,AF45,G7:G44)</f>
        <v>0</v>
      </c>
      <c r="AG46" t="s">
        <v>182</v>
      </c>
    </row>
    <row r="47" spans="1:60" x14ac:dyDescent="0.25">
      <c r="C47" s="180"/>
      <c r="D47" s="10"/>
      <c r="AG47" t="s">
        <v>183</v>
      </c>
    </row>
    <row r="48" spans="1:60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k0kIn1Anqwt3f3vR35/yW6xf+CqN+01wgFyprW5xmYsjSj4pKEH3SOun69WC6h2krDuK11bKPMmP1sSiwLKgYw==" saltValue="++gNXwbN7sjjkf8/ieLQlQ==" spinCount="100000" sheet="1"/>
  <mergeCells count="18">
    <mergeCell ref="C13:G13"/>
    <mergeCell ref="A1:G1"/>
    <mergeCell ref="C2:G2"/>
    <mergeCell ref="C3:G3"/>
    <mergeCell ref="C4:G4"/>
    <mergeCell ref="C11:G11"/>
    <mergeCell ref="C44:G44"/>
    <mergeCell ref="C15:G15"/>
    <mergeCell ref="C18:G18"/>
    <mergeCell ref="C21:G21"/>
    <mergeCell ref="C23:G23"/>
    <mergeCell ref="C25:G25"/>
    <mergeCell ref="C27:G27"/>
    <mergeCell ref="C29:G29"/>
    <mergeCell ref="C33:G33"/>
    <mergeCell ref="C35:G35"/>
    <mergeCell ref="C38:G38"/>
    <mergeCell ref="C40:G4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6253-C26C-41C2-9D8A-4A3277F1524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63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42" t="s">
        <v>184</v>
      </c>
      <c r="B1" s="242"/>
      <c r="C1" s="242"/>
      <c r="D1" s="242"/>
      <c r="E1" s="242"/>
      <c r="F1" s="242"/>
      <c r="G1" s="242"/>
      <c r="AG1" t="s">
        <v>108</v>
      </c>
    </row>
    <row r="2" spans="1:60" ht="24.9" customHeight="1" x14ac:dyDescent="0.25">
      <c r="A2" s="140" t="s">
        <v>7</v>
      </c>
      <c r="B2" s="49" t="s">
        <v>45</v>
      </c>
      <c r="C2" s="243" t="s">
        <v>46</v>
      </c>
      <c r="D2" s="244"/>
      <c r="E2" s="244"/>
      <c r="F2" s="244"/>
      <c r="G2" s="245"/>
      <c r="AG2" t="s">
        <v>109</v>
      </c>
    </row>
    <row r="3" spans="1:60" ht="24.9" customHeight="1" x14ac:dyDescent="0.25">
      <c r="A3" s="140" t="s">
        <v>8</v>
      </c>
      <c r="B3" s="49" t="s">
        <v>63</v>
      </c>
      <c r="C3" s="243" t="s">
        <v>64</v>
      </c>
      <c r="D3" s="244"/>
      <c r="E3" s="244"/>
      <c r="F3" s="244"/>
      <c r="G3" s="245"/>
      <c r="AC3" s="122" t="s">
        <v>109</v>
      </c>
      <c r="AG3" t="s">
        <v>113</v>
      </c>
    </row>
    <row r="4" spans="1:60" ht="24.9" customHeight="1" x14ac:dyDescent="0.25">
      <c r="A4" s="141" t="s">
        <v>9</v>
      </c>
      <c r="B4" s="142" t="s">
        <v>65</v>
      </c>
      <c r="C4" s="246" t="s">
        <v>64</v>
      </c>
      <c r="D4" s="247"/>
      <c r="E4" s="247"/>
      <c r="F4" s="247"/>
      <c r="G4" s="248"/>
      <c r="AG4" t="s">
        <v>114</v>
      </c>
    </row>
    <row r="5" spans="1:60" x14ac:dyDescent="0.25">
      <c r="D5" s="10"/>
    </row>
    <row r="6" spans="1:60" ht="39.6" x14ac:dyDescent="0.25">
      <c r="A6" s="144" t="s">
        <v>115</v>
      </c>
      <c r="B6" s="146" t="s">
        <v>116</v>
      </c>
      <c r="C6" s="146" t="s">
        <v>117</v>
      </c>
      <c r="D6" s="145" t="s">
        <v>118</v>
      </c>
      <c r="E6" s="144" t="s">
        <v>119</v>
      </c>
      <c r="F6" s="143" t="s">
        <v>120</v>
      </c>
      <c r="G6" s="144" t="s">
        <v>29</v>
      </c>
      <c r="H6" s="147" t="s">
        <v>30</v>
      </c>
      <c r="I6" s="147" t="s">
        <v>121</v>
      </c>
      <c r="J6" s="147" t="s">
        <v>31</v>
      </c>
      <c r="K6" s="147" t="s">
        <v>122</v>
      </c>
      <c r="L6" s="147" t="s">
        <v>123</v>
      </c>
      <c r="M6" s="147" t="s">
        <v>124</v>
      </c>
      <c r="N6" s="147" t="s">
        <v>125</v>
      </c>
      <c r="O6" s="147" t="s">
        <v>126</v>
      </c>
      <c r="P6" s="147" t="s">
        <v>127</v>
      </c>
      <c r="Q6" s="147" t="s">
        <v>128</v>
      </c>
      <c r="R6" s="147" t="s">
        <v>129</v>
      </c>
      <c r="S6" s="147" t="s">
        <v>130</v>
      </c>
      <c r="T6" s="147" t="s">
        <v>131</v>
      </c>
      <c r="U6" s="147" t="s">
        <v>132</v>
      </c>
      <c r="V6" s="147" t="s">
        <v>133</v>
      </c>
      <c r="W6" s="147" t="s">
        <v>134</v>
      </c>
      <c r="X6" s="147" t="s">
        <v>135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136</v>
      </c>
      <c r="B8" s="162" t="s">
        <v>74</v>
      </c>
      <c r="C8" s="175" t="s">
        <v>75</v>
      </c>
      <c r="D8" s="163"/>
      <c r="E8" s="164"/>
      <c r="F8" s="165"/>
      <c r="G8" s="165">
        <f>SUMIF(AG9:AG163,"&lt;&gt;NOR",G9:G163)</f>
        <v>0</v>
      </c>
      <c r="H8" s="165"/>
      <c r="I8" s="165">
        <f>SUM(I9:I163)</f>
        <v>0</v>
      </c>
      <c r="J8" s="165"/>
      <c r="K8" s="165">
        <f>SUM(K9:K163)</f>
        <v>0</v>
      </c>
      <c r="L8" s="165"/>
      <c r="M8" s="165">
        <f>SUM(M9:M163)</f>
        <v>0</v>
      </c>
      <c r="N8" s="165"/>
      <c r="O8" s="165">
        <f>SUM(O9:O163)</f>
        <v>136.67000000000002</v>
      </c>
      <c r="P8" s="165"/>
      <c r="Q8" s="165">
        <f>SUM(Q9:Q163)</f>
        <v>5.87</v>
      </c>
      <c r="R8" s="165"/>
      <c r="S8" s="165"/>
      <c r="T8" s="166"/>
      <c r="U8" s="160"/>
      <c r="V8" s="160">
        <f>SUM(V9:V163)</f>
        <v>136.30999999999997</v>
      </c>
      <c r="W8" s="160"/>
      <c r="X8" s="160"/>
      <c r="AG8" t="s">
        <v>137</v>
      </c>
    </row>
    <row r="9" spans="1:60" outlineLevel="1" x14ac:dyDescent="0.25">
      <c r="A9" s="167">
        <v>1</v>
      </c>
      <c r="B9" s="168" t="s">
        <v>185</v>
      </c>
      <c r="C9" s="176" t="s">
        <v>186</v>
      </c>
      <c r="D9" s="169" t="s">
        <v>187</v>
      </c>
      <c r="E9" s="170">
        <v>10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188</v>
      </c>
      <c r="S9" s="172" t="s">
        <v>157</v>
      </c>
      <c r="T9" s="173" t="s">
        <v>157</v>
      </c>
      <c r="U9" s="157">
        <v>0.17</v>
      </c>
      <c r="V9" s="157">
        <f>ROUND(E9*U9,2)</f>
        <v>1.7</v>
      </c>
      <c r="W9" s="157"/>
      <c r="X9" s="157" t="s">
        <v>189</v>
      </c>
      <c r="Y9" s="148"/>
      <c r="Z9" s="148"/>
      <c r="AA9" s="148"/>
      <c r="AB9" s="148"/>
      <c r="AC9" s="148"/>
      <c r="AD9" s="148"/>
      <c r="AE9" s="148"/>
      <c r="AF9" s="148"/>
      <c r="AG9" s="148" t="s">
        <v>190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1" outlineLevel="1" x14ac:dyDescent="0.25">
      <c r="A10" s="155"/>
      <c r="B10" s="156"/>
      <c r="C10" s="249" t="s">
        <v>191</v>
      </c>
      <c r="D10" s="250"/>
      <c r="E10" s="250"/>
      <c r="F10" s="250"/>
      <c r="G10" s="250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192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81" t="str">
        <f>C10</f>
        <v>s odstraněním kořenů a s případným nutným odklizením křovin a stromů na hromady na vzdálenost do 50 m nebo s naložením na dopravní prostředek, do sklonu terénu 1 : 5,</v>
      </c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55"/>
      <c r="B11" s="156"/>
      <c r="C11" s="177" t="s">
        <v>193</v>
      </c>
      <c r="D11" s="158"/>
      <c r="E11" s="159">
        <v>10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146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55"/>
      <c r="B12" s="156"/>
      <c r="C12" s="240"/>
      <c r="D12" s="241"/>
      <c r="E12" s="241"/>
      <c r="F12" s="241"/>
      <c r="G12" s="241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147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0.399999999999999" outlineLevel="1" x14ac:dyDescent="0.25">
      <c r="A13" s="167">
        <v>2</v>
      </c>
      <c r="B13" s="168" t="s">
        <v>194</v>
      </c>
      <c r="C13" s="176" t="s">
        <v>195</v>
      </c>
      <c r="D13" s="169" t="s">
        <v>196</v>
      </c>
      <c r="E13" s="170">
        <v>1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2" t="s">
        <v>188</v>
      </c>
      <c r="S13" s="172" t="s">
        <v>157</v>
      </c>
      <c r="T13" s="173" t="s">
        <v>157</v>
      </c>
      <c r="U13" s="157">
        <v>0.49</v>
      </c>
      <c r="V13" s="157">
        <f>ROUND(E13*U13,2)</f>
        <v>0.49</v>
      </c>
      <c r="W13" s="157"/>
      <c r="X13" s="157" t="s">
        <v>189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190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ht="21" outlineLevel="1" x14ac:dyDescent="0.25">
      <c r="A14" s="155"/>
      <c r="B14" s="156"/>
      <c r="C14" s="249" t="s">
        <v>197</v>
      </c>
      <c r="D14" s="250"/>
      <c r="E14" s="250"/>
      <c r="F14" s="250"/>
      <c r="G14" s="250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192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81" t="str">
        <f>C14</f>
        <v>s odřezáním kmene a odvětvením, včetně případného odklizení kmene a větví na oddělené hromady na vzdálenost do 50 m nebo s naložením na dopravní prostředek,</v>
      </c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177" t="s">
        <v>198</v>
      </c>
      <c r="D15" s="158"/>
      <c r="E15" s="159">
        <v>1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146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55"/>
      <c r="B16" s="156"/>
      <c r="C16" s="240"/>
      <c r="D16" s="241"/>
      <c r="E16" s="241"/>
      <c r="F16" s="241"/>
      <c r="G16" s="241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147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0.399999999999999" outlineLevel="1" x14ac:dyDescent="0.25">
      <c r="A17" s="167">
        <v>3</v>
      </c>
      <c r="B17" s="168" t="s">
        <v>199</v>
      </c>
      <c r="C17" s="176" t="s">
        <v>200</v>
      </c>
      <c r="D17" s="169" t="s">
        <v>196</v>
      </c>
      <c r="E17" s="170">
        <v>1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5.0000000000000002E-5</v>
      </c>
      <c r="O17" s="172">
        <f>ROUND(E17*N17,2)</f>
        <v>0</v>
      </c>
      <c r="P17" s="172">
        <v>0</v>
      </c>
      <c r="Q17" s="172">
        <f>ROUND(E17*P17,2)</f>
        <v>0</v>
      </c>
      <c r="R17" s="172" t="s">
        <v>188</v>
      </c>
      <c r="S17" s="172" t="s">
        <v>157</v>
      </c>
      <c r="T17" s="173" t="s">
        <v>157</v>
      </c>
      <c r="U17" s="157">
        <v>0.66</v>
      </c>
      <c r="V17" s="157">
        <f>ROUND(E17*U17,2)</f>
        <v>0.66</v>
      </c>
      <c r="W17" s="157"/>
      <c r="X17" s="157" t="s">
        <v>189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190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1" outlineLevel="1" x14ac:dyDescent="0.25">
      <c r="A18" s="155"/>
      <c r="B18" s="156"/>
      <c r="C18" s="249" t="s">
        <v>201</v>
      </c>
      <c r="D18" s="250"/>
      <c r="E18" s="250"/>
      <c r="F18" s="250"/>
      <c r="G18" s="250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192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81" t="str">
        <f>C18</f>
        <v>s jejich vykopáním nebo vytrháním, s přesekáním kořenů a s případným nutným přemístěním pařezů na hromady do vzdálenosti do 50 m nebo s naložením na dopravní prostředek,</v>
      </c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55"/>
      <c r="B19" s="156"/>
      <c r="C19" s="177" t="s">
        <v>198</v>
      </c>
      <c r="D19" s="158"/>
      <c r="E19" s="159">
        <v>1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146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55"/>
      <c r="B20" s="156"/>
      <c r="C20" s="240"/>
      <c r="D20" s="241"/>
      <c r="E20" s="241"/>
      <c r="F20" s="241"/>
      <c r="G20" s="241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147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30.6" outlineLevel="1" x14ac:dyDescent="0.25">
      <c r="A21" s="167">
        <v>4</v>
      </c>
      <c r="B21" s="168" t="s">
        <v>202</v>
      </c>
      <c r="C21" s="176" t="s">
        <v>203</v>
      </c>
      <c r="D21" s="169" t="s">
        <v>187</v>
      </c>
      <c r="E21" s="170">
        <v>12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0</v>
      </c>
      <c r="O21" s="172">
        <f>ROUND(E21*N21,2)</f>
        <v>0</v>
      </c>
      <c r="P21" s="172">
        <v>0.40799999999999997</v>
      </c>
      <c r="Q21" s="172">
        <f>ROUND(E21*P21,2)</f>
        <v>4.9000000000000004</v>
      </c>
      <c r="R21" s="172" t="s">
        <v>204</v>
      </c>
      <c r="S21" s="172" t="s">
        <v>157</v>
      </c>
      <c r="T21" s="173" t="s">
        <v>157</v>
      </c>
      <c r="U21" s="157">
        <v>6.2E-2</v>
      </c>
      <c r="V21" s="157">
        <f>ROUND(E21*U21,2)</f>
        <v>0.74</v>
      </c>
      <c r="W21" s="157"/>
      <c r="X21" s="157" t="s">
        <v>189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190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55"/>
      <c r="B22" s="156"/>
      <c r="C22" s="249" t="s">
        <v>205</v>
      </c>
      <c r="D22" s="250"/>
      <c r="E22" s="250"/>
      <c r="F22" s="250"/>
      <c r="G22" s="250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192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55"/>
      <c r="B23" s="156"/>
      <c r="C23" s="177" t="s">
        <v>206</v>
      </c>
      <c r="D23" s="158"/>
      <c r="E23" s="159">
        <v>12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146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240"/>
      <c r="D24" s="241"/>
      <c r="E24" s="241"/>
      <c r="F24" s="241"/>
      <c r="G24" s="241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147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67">
        <v>5</v>
      </c>
      <c r="B25" s="168" t="s">
        <v>207</v>
      </c>
      <c r="C25" s="176" t="s">
        <v>208</v>
      </c>
      <c r="D25" s="169" t="s">
        <v>187</v>
      </c>
      <c r="E25" s="170">
        <v>8.86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0.11</v>
      </c>
      <c r="Q25" s="172">
        <f>ROUND(E25*P25,2)</f>
        <v>0.97</v>
      </c>
      <c r="R25" s="172" t="s">
        <v>204</v>
      </c>
      <c r="S25" s="172" t="s">
        <v>157</v>
      </c>
      <c r="T25" s="173" t="s">
        <v>157</v>
      </c>
      <c r="U25" s="157">
        <v>0.2</v>
      </c>
      <c r="V25" s="157">
        <f>ROUND(E25*U25,2)</f>
        <v>1.77</v>
      </c>
      <c r="W25" s="157"/>
      <c r="X25" s="157" t="s">
        <v>189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190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55"/>
      <c r="B26" s="156"/>
      <c r="C26" s="177" t="s">
        <v>209</v>
      </c>
      <c r="D26" s="158"/>
      <c r="E26" s="159">
        <v>8.86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146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240"/>
      <c r="D27" s="241"/>
      <c r="E27" s="241"/>
      <c r="F27" s="241"/>
      <c r="G27" s="241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147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0.399999999999999" outlineLevel="1" x14ac:dyDescent="0.25">
      <c r="A28" s="167">
        <v>6</v>
      </c>
      <c r="B28" s="168" t="s">
        <v>210</v>
      </c>
      <c r="C28" s="176" t="s">
        <v>211</v>
      </c>
      <c r="D28" s="169" t="s">
        <v>212</v>
      </c>
      <c r="E28" s="170">
        <v>134.6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72">
        <v>0</v>
      </c>
      <c r="O28" s="172">
        <f>ROUND(E28*N28,2)</f>
        <v>0</v>
      </c>
      <c r="P28" s="172">
        <v>0</v>
      </c>
      <c r="Q28" s="172">
        <f>ROUND(E28*P28,2)</f>
        <v>0</v>
      </c>
      <c r="R28" s="172" t="s">
        <v>188</v>
      </c>
      <c r="S28" s="172" t="s">
        <v>157</v>
      </c>
      <c r="T28" s="173" t="s">
        <v>157</v>
      </c>
      <c r="U28" s="157">
        <v>0.19</v>
      </c>
      <c r="V28" s="157">
        <f>ROUND(E28*U28,2)</f>
        <v>25.57</v>
      </c>
      <c r="W28" s="157"/>
      <c r="X28" s="157" t="s">
        <v>189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190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55"/>
      <c r="B29" s="156"/>
      <c r="C29" s="249" t="s">
        <v>213</v>
      </c>
      <c r="D29" s="250"/>
      <c r="E29" s="250"/>
      <c r="F29" s="250"/>
      <c r="G29" s="250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192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55"/>
      <c r="B30" s="156"/>
      <c r="C30" s="177" t="s">
        <v>214</v>
      </c>
      <c r="D30" s="158"/>
      <c r="E30" s="159">
        <v>134.6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146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240"/>
      <c r="D31" s="241"/>
      <c r="E31" s="241"/>
      <c r="F31" s="241"/>
      <c r="G31" s="241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147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0.399999999999999" outlineLevel="1" x14ac:dyDescent="0.25">
      <c r="A32" s="167">
        <v>7</v>
      </c>
      <c r="B32" s="168" t="s">
        <v>215</v>
      </c>
      <c r="C32" s="176" t="s">
        <v>216</v>
      </c>
      <c r="D32" s="169" t="s">
        <v>212</v>
      </c>
      <c r="E32" s="170">
        <v>26.92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2">
        <v>0</v>
      </c>
      <c r="O32" s="172">
        <f>ROUND(E32*N32,2)</f>
        <v>0</v>
      </c>
      <c r="P32" s="172">
        <v>0</v>
      </c>
      <c r="Q32" s="172">
        <f>ROUND(E32*P32,2)</f>
        <v>0</v>
      </c>
      <c r="R32" s="172" t="s">
        <v>188</v>
      </c>
      <c r="S32" s="172" t="s">
        <v>157</v>
      </c>
      <c r="T32" s="173" t="s">
        <v>157</v>
      </c>
      <c r="U32" s="157">
        <v>0.06</v>
      </c>
      <c r="V32" s="157">
        <f>ROUND(E32*U32,2)</f>
        <v>1.62</v>
      </c>
      <c r="W32" s="157"/>
      <c r="X32" s="157" t="s">
        <v>189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190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55"/>
      <c r="B33" s="156"/>
      <c r="C33" s="249" t="s">
        <v>213</v>
      </c>
      <c r="D33" s="250"/>
      <c r="E33" s="250"/>
      <c r="F33" s="250"/>
      <c r="G33" s="250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192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55"/>
      <c r="B34" s="156"/>
      <c r="C34" s="177" t="s">
        <v>217</v>
      </c>
      <c r="D34" s="158"/>
      <c r="E34" s="159">
        <v>26.92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146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240"/>
      <c r="D35" s="241"/>
      <c r="E35" s="241"/>
      <c r="F35" s="241"/>
      <c r="G35" s="241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147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67">
        <v>8</v>
      </c>
      <c r="B36" s="168" t="s">
        <v>218</v>
      </c>
      <c r="C36" s="176" t="s">
        <v>219</v>
      </c>
      <c r="D36" s="169" t="s">
        <v>212</v>
      </c>
      <c r="E36" s="170">
        <v>1.08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0</v>
      </c>
      <c r="O36" s="172">
        <f>ROUND(E36*N36,2)</f>
        <v>0</v>
      </c>
      <c r="P36" s="172">
        <v>0</v>
      </c>
      <c r="Q36" s="172">
        <f>ROUND(E36*P36,2)</f>
        <v>0</v>
      </c>
      <c r="R36" s="172" t="s">
        <v>188</v>
      </c>
      <c r="S36" s="172" t="s">
        <v>157</v>
      </c>
      <c r="T36" s="173" t="s">
        <v>157</v>
      </c>
      <c r="U36" s="157">
        <v>1.76</v>
      </c>
      <c r="V36" s="157">
        <f>ROUND(E36*U36,2)</f>
        <v>1.9</v>
      </c>
      <c r="W36" s="157"/>
      <c r="X36" s="157" t="s">
        <v>189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190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55"/>
      <c r="B37" s="156"/>
      <c r="C37" s="249" t="s">
        <v>220</v>
      </c>
      <c r="D37" s="250"/>
      <c r="E37" s="250"/>
      <c r="F37" s="250"/>
      <c r="G37" s="250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192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81" t="str">
        <f>C37</f>
        <v>Příplatek k cenám hloubených vykopávek za ztížení vykopávky v blízkosti podzemního vedení nebo výbušnin pro jakoukoliv třídu horniny.</v>
      </c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77" t="s">
        <v>221</v>
      </c>
      <c r="D38" s="158"/>
      <c r="E38" s="159">
        <v>1.08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146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55"/>
      <c r="B39" s="156"/>
      <c r="C39" s="240"/>
      <c r="D39" s="241"/>
      <c r="E39" s="241"/>
      <c r="F39" s="241"/>
      <c r="G39" s="241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147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67">
        <v>9</v>
      </c>
      <c r="B40" s="168" t="s">
        <v>222</v>
      </c>
      <c r="C40" s="176" t="s">
        <v>223</v>
      </c>
      <c r="D40" s="169" t="s">
        <v>212</v>
      </c>
      <c r="E40" s="170">
        <v>26.884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72">
        <v>0</v>
      </c>
      <c r="O40" s="172">
        <f>ROUND(E40*N40,2)</f>
        <v>0</v>
      </c>
      <c r="P40" s="172">
        <v>0</v>
      </c>
      <c r="Q40" s="172">
        <f>ROUND(E40*P40,2)</f>
        <v>0</v>
      </c>
      <c r="R40" s="172" t="s">
        <v>188</v>
      </c>
      <c r="S40" s="172" t="s">
        <v>157</v>
      </c>
      <c r="T40" s="173" t="s">
        <v>157</v>
      </c>
      <c r="U40" s="157">
        <v>0.37</v>
      </c>
      <c r="V40" s="157">
        <f>ROUND(E40*U40,2)</f>
        <v>9.9499999999999993</v>
      </c>
      <c r="W40" s="157"/>
      <c r="X40" s="157" t="s">
        <v>189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190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1" outlineLevel="1" x14ac:dyDescent="0.25">
      <c r="A41" s="155"/>
      <c r="B41" s="156"/>
      <c r="C41" s="249" t="s">
        <v>224</v>
      </c>
      <c r="D41" s="250"/>
      <c r="E41" s="250"/>
      <c r="F41" s="250"/>
      <c r="G41" s="250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192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81" t="str">
        <f>C41</f>
        <v>zapažených i nezapažených s urovnáním dna do předepsaného profilu a spádu, s přehozením výkopku na přilehlém terénu na vzdálenost do 3 m od podélné osy rýhy nebo s naložením výkopku na dopravní prostředek.</v>
      </c>
      <c r="BB41" s="148"/>
      <c r="BC41" s="148"/>
      <c r="BD41" s="148"/>
      <c r="BE41" s="148"/>
      <c r="BF41" s="148"/>
      <c r="BG41" s="148"/>
      <c r="BH41" s="148"/>
    </row>
    <row r="42" spans="1:60" outlineLevel="1" x14ac:dyDescent="0.25">
      <c r="A42" s="155"/>
      <c r="B42" s="156"/>
      <c r="C42" s="177" t="s">
        <v>225</v>
      </c>
      <c r="D42" s="158"/>
      <c r="E42" s="159">
        <v>8.7840000000000007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146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177" t="s">
        <v>226</v>
      </c>
      <c r="D43" s="158"/>
      <c r="E43" s="159">
        <v>18.100000000000001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146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55"/>
      <c r="B44" s="156"/>
      <c r="C44" s="240"/>
      <c r="D44" s="241"/>
      <c r="E44" s="241"/>
      <c r="F44" s="241"/>
      <c r="G44" s="241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147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67">
        <v>10</v>
      </c>
      <c r="B45" s="168" t="s">
        <v>227</v>
      </c>
      <c r="C45" s="176" t="s">
        <v>228</v>
      </c>
      <c r="D45" s="169" t="s">
        <v>212</v>
      </c>
      <c r="E45" s="170">
        <v>5.3768000000000002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2" t="s">
        <v>188</v>
      </c>
      <c r="S45" s="172" t="s">
        <v>157</v>
      </c>
      <c r="T45" s="173" t="s">
        <v>157</v>
      </c>
      <c r="U45" s="157">
        <v>0.39</v>
      </c>
      <c r="V45" s="157">
        <f>ROUND(E45*U45,2)</f>
        <v>2.1</v>
      </c>
      <c r="W45" s="157"/>
      <c r="X45" s="157" t="s">
        <v>189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190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1" outlineLevel="1" x14ac:dyDescent="0.25">
      <c r="A46" s="155"/>
      <c r="B46" s="156"/>
      <c r="C46" s="249" t="s">
        <v>224</v>
      </c>
      <c r="D46" s="250"/>
      <c r="E46" s="250"/>
      <c r="F46" s="250"/>
      <c r="G46" s="250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192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81" t="str">
        <f>C46</f>
        <v>zapažených i nezapažených s urovnáním dna do předepsaného profilu a spádu, s přehozením výkopku na přilehlém terénu na vzdálenost do 3 m od podélné osy rýhy nebo s naložením výkopku na dopravní prostředek.</v>
      </c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55"/>
      <c r="B47" s="156"/>
      <c r="C47" s="177" t="s">
        <v>229</v>
      </c>
      <c r="D47" s="158"/>
      <c r="E47" s="159">
        <v>5.3768000000000002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146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55"/>
      <c r="B48" s="156"/>
      <c r="C48" s="240"/>
      <c r="D48" s="241"/>
      <c r="E48" s="241"/>
      <c r="F48" s="241"/>
      <c r="G48" s="241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147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67">
        <v>11</v>
      </c>
      <c r="B49" s="168" t="s">
        <v>230</v>
      </c>
      <c r="C49" s="176" t="s">
        <v>231</v>
      </c>
      <c r="D49" s="169" t="s">
        <v>212</v>
      </c>
      <c r="E49" s="170">
        <v>26.152000000000001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72">
        <v>0</v>
      </c>
      <c r="O49" s="172">
        <f>ROUND(E49*N49,2)</f>
        <v>0</v>
      </c>
      <c r="P49" s="172">
        <v>0</v>
      </c>
      <c r="Q49" s="172">
        <f>ROUND(E49*P49,2)</f>
        <v>0</v>
      </c>
      <c r="R49" s="172" t="s">
        <v>188</v>
      </c>
      <c r="S49" s="172" t="s">
        <v>157</v>
      </c>
      <c r="T49" s="173" t="s">
        <v>157</v>
      </c>
      <c r="U49" s="157">
        <v>0.37</v>
      </c>
      <c r="V49" s="157">
        <f>ROUND(E49*U49,2)</f>
        <v>9.68</v>
      </c>
      <c r="W49" s="157"/>
      <c r="X49" s="157" t="s">
        <v>189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190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1" outlineLevel="1" x14ac:dyDescent="0.25">
      <c r="A50" s="155"/>
      <c r="B50" s="156"/>
      <c r="C50" s="249" t="s">
        <v>232</v>
      </c>
      <c r="D50" s="250"/>
      <c r="E50" s="250"/>
      <c r="F50" s="250"/>
      <c r="G50" s="250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192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81" t="str">
        <f>C50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55"/>
      <c r="B51" s="156"/>
      <c r="C51" s="177" t="s">
        <v>233</v>
      </c>
      <c r="D51" s="158"/>
      <c r="E51" s="159">
        <v>26.6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146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55"/>
      <c r="B52" s="156"/>
      <c r="C52" s="177" t="s">
        <v>234</v>
      </c>
      <c r="D52" s="158"/>
      <c r="E52" s="159">
        <v>0.6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146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77" t="s">
        <v>235</v>
      </c>
      <c r="D53" s="158"/>
      <c r="E53" s="159">
        <v>-1.048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146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155"/>
      <c r="B54" s="156"/>
      <c r="C54" s="240"/>
      <c r="D54" s="241"/>
      <c r="E54" s="241"/>
      <c r="F54" s="241"/>
      <c r="G54" s="241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147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67">
        <v>12</v>
      </c>
      <c r="B55" s="168" t="s">
        <v>236</v>
      </c>
      <c r="C55" s="176" t="s">
        <v>237</v>
      </c>
      <c r="D55" s="169" t="s">
        <v>212</v>
      </c>
      <c r="E55" s="170">
        <v>5.2304000000000004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2">
        <v>0</v>
      </c>
      <c r="O55" s="172">
        <f>ROUND(E55*N55,2)</f>
        <v>0</v>
      </c>
      <c r="P55" s="172">
        <v>0</v>
      </c>
      <c r="Q55" s="172">
        <f>ROUND(E55*P55,2)</f>
        <v>0</v>
      </c>
      <c r="R55" s="172" t="s">
        <v>188</v>
      </c>
      <c r="S55" s="172" t="s">
        <v>157</v>
      </c>
      <c r="T55" s="173" t="s">
        <v>157</v>
      </c>
      <c r="U55" s="157">
        <v>0.08</v>
      </c>
      <c r="V55" s="157">
        <f>ROUND(E55*U55,2)</f>
        <v>0.42</v>
      </c>
      <c r="W55" s="157"/>
      <c r="X55" s="157" t="s">
        <v>189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190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1" outlineLevel="1" x14ac:dyDescent="0.25">
      <c r="A56" s="155"/>
      <c r="B56" s="156"/>
      <c r="C56" s="249" t="s">
        <v>232</v>
      </c>
      <c r="D56" s="250"/>
      <c r="E56" s="250"/>
      <c r="F56" s="250"/>
      <c r="G56" s="250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192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81" t="str">
        <f>C56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55"/>
      <c r="B57" s="156"/>
      <c r="C57" s="177" t="s">
        <v>238</v>
      </c>
      <c r="D57" s="158"/>
      <c r="E57" s="159">
        <v>5.2304000000000004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146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240"/>
      <c r="D58" s="241"/>
      <c r="E58" s="241"/>
      <c r="F58" s="241"/>
      <c r="G58" s="241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147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67">
        <v>13</v>
      </c>
      <c r="B59" s="168" t="s">
        <v>239</v>
      </c>
      <c r="C59" s="176" t="s">
        <v>240</v>
      </c>
      <c r="D59" s="169" t="s">
        <v>212</v>
      </c>
      <c r="E59" s="170">
        <v>1.048</v>
      </c>
      <c r="F59" s="171"/>
      <c r="G59" s="172">
        <f>ROUND(E59*F59,2)</f>
        <v>0</v>
      </c>
      <c r="H59" s="171"/>
      <c r="I59" s="172">
        <f>ROUND(E59*H59,2)</f>
        <v>0</v>
      </c>
      <c r="J59" s="171"/>
      <c r="K59" s="172">
        <f>ROUND(E59*J59,2)</f>
        <v>0</v>
      </c>
      <c r="L59" s="172">
        <v>21</v>
      </c>
      <c r="M59" s="172">
        <f>G59*(1+L59/100)</f>
        <v>0</v>
      </c>
      <c r="N59" s="172">
        <v>0</v>
      </c>
      <c r="O59" s="172">
        <f>ROUND(E59*N59,2)</f>
        <v>0</v>
      </c>
      <c r="P59" s="172">
        <v>0</v>
      </c>
      <c r="Q59" s="172">
        <f>ROUND(E59*P59,2)</f>
        <v>0</v>
      </c>
      <c r="R59" s="172" t="s">
        <v>188</v>
      </c>
      <c r="S59" s="172" t="s">
        <v>157</v>
      </c>
      <c r="T59" s="173" t="s">
        <v>157</v>
      </c>
      <c r="U59" s="157">
        <v>3.53</v>
      </c>
      <c r="V59" s="157">
        <f>ROUND(E59*U59,2)</f>
        <v>3.7</v>
      </c>
      <c r="W59" s="157"/>
      <c r="X59" s="157" t="s">
        <v>189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190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5">
      <c r="A60" s="155"/>
      <c r="B60" s="156"/>
      <c r="C60" s="249" t="s">
        <v>241</v>
      </c>
      <c r="D60" s="250"/>
      <c r="E60" s="250"/>
      <c r="F60" s="250"/>
      <c r="G60" s="250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192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177" t="s">
        <v>242</v>
      </c>
      <c r="D61" s="158"/>
      <c r="E61" s="159">
        <v>0.32400000000000001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146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55"/>
      <c r="B62" s="156"/>
      <c r="C62" s="177" t="s">
        <v>243</v>
      </c>
      <c r="D62" s="158"/>
      <c r="E62" s="159">
        <v>0.32400000000000001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146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55"/>
      <c r="B63" s="156"/>
      <c r="C63" s="177" t="s">
        <v>244</v>
      </c>
      <c r="D63" s="158"/>
      <c r="E63" s="159">
        <v>0.4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146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55"/>
      <c r="B64" s="156"/>
      <c r="C64" s="240"/>
      <c r="D64" s="241"/>
      <c r="E64" s="241"/>
      <c r="F64" s="241"/>
      <c r="G64" s="241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147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5">
      <c r="A65" s="167">
        <v>14</v>
      </c>
      <c r="B65" s="168" t="s">
        <v>245</v>
      </c>
      <c r="C65" s="176" t="s">
        <v>246</v>
      </c>
      <c r="D65" s="169" t="s">
        <v>187</v>
      </c>
      <c r="E65" s="170">
        <v>7.2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72">
        <v>9.8999999999999999E-4</v>
      </c>
      <c r="O65" s="172">
        <f>ROUND(E65*N65,2)</f>
        <v>0.01</v>
      </c>
      <c r="P65" s="172">
        <v>0</v>
      </c>
      <c r="Q65" s="172">
        <f>ROUND(E65*P65,2)</f>
        <v>0</v>
      </c>
      <c r="R65" s="172" t="s">
        <v>188</v>
      </c>
      <c r="S65" s="172" t="s">
        <v>157</v>
      </c>
      <c r="T65" s="173" t="s">
        <v>157</v>
      </c>
      <c r="U65" s="157">
        <v>0.24</v>
      </c>
      <c r="V65" s="157">
        <f>ROUND(E65*U65,2)</f>
        <v>1.73</v>
      </c>
      <c r="W65" s="157"/>
      <c r="X65" s="157" t="s">
        <v>189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190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249" t="s">
        <v>247</v>
      </c>
      <c r="D66" s="250"/>
      <c r="E66" s="250"/>
      <c r="F66" s="250"/>
      <c r="G66" s="250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192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55"/>
      <c r="B67" s="156"/>
      <c r="C67" s="177" t="s">
        <v>248</v>
      </c>
      <c r="D67" s="158"/>
      <c r="E67" s="159">
        <v>7.2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146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5">
      <c r="A68" s="155"/>
      <c r="B68" s="156"/>
      <c r="C68" s="240"/>
      <c r="D68" s="241"/>
      <c r="E68" s="241"/>
      <c r="F68" s="241"/>
      <c r="G68" s="241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147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67">
        <v>15</v>
      </c>
      <c r="B69" s="168" t="s">
        <v>249</v>
      </c>
      <c r="C69" s="176" t="s">
        <v>250</v>
      </c>
      <c r="D69" s="169" t="s">
        <v>187</v>
      </c>
      <c r="E69" s="170">
        <v>7.2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72">
        <v>0</v>
      </c>
      <c r="O69" s="172">
        <f>ROUND(E69*N69,2)</f>
        <v>0</v>
      </c>
      <c r="P69" s="172">
        <v>0</v>
      </c>
      <c r="Q69" s="172">
        <f>ROUND(E69*P69,2)</f>
        <v>0</v>
      </c>
      <c r="R69" s="172" t="s">
        <v>188</v>
      </c>
      <c r="S69" s="172" t="s">
        <v>157</v>
      </c>
      <c r="T69" s="173" t="s">
        <v>157</v>
      </c>
      <c r="U69" s="157">
        <v>7.0000000000000007E-2</v>
      </c>
      <c r="V69" s="157">
        <f>ROUND(E69*U69,2)</f>
        <v>0.5</v>
      </c>
      <c r="W69" s="157"/>
      <c r="X69" s="157" t="s">
        <v>189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190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5">
      <c r="A70" s="155"/>
      <c r="B70" s="156"/>
      <c r="C70" s="249" t="s">
        <v>251</v>
      </c>
      <c r="D70" s="250"/>
      <c r="E70" s="250"/>
      <c r="F70" s="250"/>
      <c r="G70" s="250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192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5">
      <c r="A71" s="155"/>
      <c r="B71" s="156"/>
      <c r="C71" s="177" t="s">
        <v>248</v>
      </c>
      <c r="D71" s="158"/>
      <c r="E71" s="159">
        <v>7.2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146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55"/>
      <c r="B72" s="156"/>
      <c r="C72" s="240"/>
      <c r="D72" s="241"/>
      <c r="E72" s="241"/>
      <c r="F72" s="241"/>
      <c r="G72" s="241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147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5">
      <c r="A73" s="167">
        <v>16</v>
      </c>
      <c r="B73" s="168" t="s">
        <v>252</v>
      </c>
      <c r="C73" s="176" t="s">
        <v>253</v>
      </c>
      <c r="D73" s="169" t="s">
        <v>212</v>
      </c>
      <c r="E73" s="170">
        <v>0.7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2">
        <v>0</v>
      </c>
      <c r="O73" s="172">
        <f>ROUND(E73*N73,2)</f>
        <v>0</v>
      </c>
      <c r="P73" s="172">
        <v>0</v>
      </c>
      <c r="Q73" s="172">
        <f>ROUND(E73*P73,2)</f>
        <v>0</v>
      </c>
      <c r="R73" s="172" t="s">
        <v>188</v>
      </c>
      <c r="S73" s="172" t="s">
        <v>157</v>
      </c>
      <c r="T73" s="173" t="s">
        <v>157</v>
      </c>
      <c r="U73" s="157">
        <v>0.35</v>
      </c>
      <c r="V73" s="157">
        <f>ROUND(E73*U73,2)</f>
        <v>0.25</v>
      </c>
      <c r="W73" s="157"/>
      <c r="X73" s="157" t="s">
        <v>189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190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55"/>
      <c r="B74" s="156"/>
      <c r="C74" s="249" t="s">
        <v>254</v>
      </c>
      <c r="D74" s="250"/>
      <c r="E74" s="250"/>
      <c r="F74" s="250"/>
      <c r="G74" s="250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192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81" t="str">
        <f>C74</f>
        <v>bez naložení do dopravní nádoby, ale s vyprázdněním dopravní nádoby na hromadu nebo na dopravní prostředek,</v>
      </c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55"/>
      <c r="B75" s="156"/>
      <c r="C75" s="177" t="s">
        <v>255</v>
      </c>
      <c r="D75" s="158"/>
      <c r="E75" s="159">
        <v>0.7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146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55"/>
      <c r="B76" s="156"/>
      <c r="C76" s="240"/>
      <c r="D76" s="241"/>
      <c r="E76" s="241"/>
      <c r="F76" s="241"/>
      <c r="G76" s="241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147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5">
      <c r="A77" s="167">
        <v>17</v>
      </c>
      <c r="B77" s="168" t="s">
        <v>256</v>
      </c>
      <c r="C77" s="176" t="s">
        <v>257</v>
      </c>
      <c r="D77" s="169" t="s">
        <v>212</v>
      </c>
      <c r="E77" s="170">
        <v>21</v>
      </c>
      <c r="F77" s="171"/>
      <c r="G77" s="172">
        <f>ROUND(E77*F77,2)</f>
        <v>0</v>
      </c>
      <c r="H77" s="171"/>
      <c r="I77" s="172">
        <f>ROUND(E77*H77,2)</f>
        <v>0</v>
      </c>
      <c r="J77" s="171"/>
      <c r="K77" s="172">
        <f>ROUND(E77*J77,2)</f>
        <v>0</v>
      </c>
      <c r="L77" s="172">
        <v>21</v>
      </c>
      <c r="M77" s="172">
        <f>G77*(1+L77/100)</f>
        <v>0</v>
      </c>
      <c r="N77" s="172">
        <v>0</v>
      </c>
      <c r="O77" s="172">
        <f>ROUND(E77*N77,2)</f>
        <v>0</v>
      </c>
      <c r="P77" s="172">
        <v>0</v>
      </c>
      <c r="Q77" s="172">
        <f>ROUND(E77*P77,2)</f>
        <v>0</v>
      </c>
      <c r="R77" s="172" t="s">
        <v>188</v>
      </c>
      <c r="S77" s="172" t="s">
        <v>157</v>
      </c>
      <c r="T77" s="173" t="s">
        <v>157</v>
      </c>
      <c r="U77" s="157">
        <v>0.01</v>
      </c>
      <c r="V77" s="157">
        <f>ROUND(E77*U77,2)</f>
        <v>0.21</v>
      </c>
      <c r="W77" s="157"/>
      <c r="X77" s="157" t="s">
        <v>189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190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155"/>
      <c r="B78" s="156"/>
      <c r="C78" s="249" t="s">
        <v>258</v>
      </c>
      <c r="D78" s="250"/>
      <c r="E78" s="250"/>
      <c r="F78" s="250"/>
      <c r="G78" s="250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192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155"/>
      <c r="B79" s="156"/>
      <c r="C79" s="177" t="s">
        <v>259</v>
      </c>
      <c r="D79" s="158"/>
      <c r="E79" s="159">
        <v>21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146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5">
      <c r="A80" s="155"/>
      <c r="B80" s="156"/>
      <c r="C80" s="240"/>
      <c r="D80" s="241"/>
      <c r="E80" s="241"/>
      <c r="F80" s="241"/>
      <c r="G80" s="241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147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5">
      <c r="A81" s="167">
        <v>18</v>
      </c>
      <c r="B81" s="168" t="s">
        <v>260</v>
      </c>
      <c r="C81" s="176" t="s">
        <v>261</v>
      </c>
      <c r="D81" s="169" t="s">
        <v>212</v>
      </c>
      <c r="E81" s="170">
        <v>178.184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0</v>
      </c>
      <c r="O81" s="172">
        <f>ROUND(E81*N81,2)</f>
        <v>0</v>
      </c>
      <c r="P81" s="172">
        <v>0</v>
      </c>
      <c r="Q81" s="172">
        <f>ROUND(E81*P81,2)</f>
        <v>0</v>
      </c>
      <c r="R81" s="172" t="s">
        <v>188</v>
      </c>
      <c r="S81" s="172" t="s">
        <v>157</v>
      </c>
      <c r="T81" s="173" t="s">
        <v>157</v>
      </c>
      <c r="U81" s="157">
        <v>0.01</v>
      </c>
      <c r="V81" s="157">
        <f>ROUND(E81*U81,2)</f>
        <v>1.78</v>
      </c>
      <c r="W81" s="157"/>
      <c r="X81" s="157" t="s">
        <v>189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190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5">
      <c r="A82" s="155"/>
      <c r="B82" s="156"/>
      <c r="C82" s="249" t="s">
        <v>258</v>
      </c>
      <c r="D82" s="250"/>
      <c r="E82" s="250"/>
      <c r="F82" s="250"/>
      <c r="G82" s="250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192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5">
      <c r="A83" s="155"/>
      <c r="B83" s="156"/>
      <c r="C83" s="177" t="s">
        <v>262</v>
      </c>
      <c r="D83" s="158"/>
      <c r="E83" s="159">
        <v>188.684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146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5">
      <c r="A84" s="155"/>
      <c r="B84" s="156"/>
      <c r="C84" s="177" t="s">
        <v>263</v>
      </c>
      <c r="D84" s="158"/>
      <c r="E84" s="159">
        <v>-10.5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146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 x14ac:dyDescent="0.25">
      <c r="A85" s="155"/>
      <c r="B85" s="156"/>
      <c r="C85" s="240"/>
      <c r="D85" s="241"/>
      <c r="E85" s="241"/>
      <c r="F85" s="241"/>
      <c r="G85" s="241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147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ht="30.6" outlineLevel="1" x14ac:dyDescent="0.25">
      <c r="A86" s="167">
        <v>19</v>
      </c>
      <c r="B86" s="168" t="s">
        <v>264</v>
      </c>
      <c r="C86" s="176" t="s">
        <v>265</v>
      </c>
      <c r="D86" s="169" t="s">
        <v>212</v>
      </c>
      <c r="E86" s="170">
        <v>178.184</v>
      </c>
      <c r="F86" s="171"/>
      <c r="G86" s="172">
        <f>ROUND(E86*F86,2)</f>
        <v>0</v>
      </c>
      <c r="H86" s="171"/>
      <c r="I86" s="172">
        <f>ROUND(E86*H86,2)</f>
        <v>0</v>
      </c>
      <c r="J86" s="171"/>
      <c r="K86" s="172">
        <f>ROUND(E86*J86,2)</f>
        <v>0</v>
      </c>
      <c r="L86" s="172">
        <v>21</v>
      </c>
      <c r="M86" s="172">
        <f>G86*(1+L86/100)</f>
        <v>0</v>
      </c>
      <c r="N86" s="172">
        <v>0</v>
      </c>
      <c r="O86" s="172">
        <f>ROUND(E86*N86,2)</f>
        <v>0</v>
      </c>
      <c r="P86" s="172">
        <v>0</v>
      </c>
      <c r="Q86" s="172">
        <f>ROUND(E86*P86,2)</f>
        <v>0</v>
      </c>
      <c r="R86" s="172" t="s">
        <v>188</v>
      </c>
      <c r="S86" s="172" t="s">
        <v>157</v>
      </c>
      <c r="T86" s="173" t="s">
        <v>157</v>
      </c>
      <c r="U86" s="157">
        <v>0</v>
      </c>
      <c r="V86" s="157">
        <f>ROUND(E86*U86,2)</f>
        <v>0</v>
      </c>
      <c r="W86" s="157"/>
      <c r="X86" s="157" t="s">
        <v>189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190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5">
      <c r="A87" s="155"/>
      <c r="B87" s="156"/>
      <c r="C87" s="249" t="s">
        <v>258</v>
      </c>
      <c r="D87" s="250"/>
      <c r="E87" s="250"/>
      <c r="F87" s="250"/>
      <c r="G87" s="250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192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5">
      <c r="A88" s="155"/>
      <c r="B88" s="156"/>
      <c r="C88" s="177" t="s">
        <v>266</v>
      </c>
      <c r="D88" s="158"/>
      <c r="E88" s="159">
        <v>178.184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146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5">
      <c r="A89" s="155"/>
      <c r="B89" s="156"/>
      <c r="C89" s="240"/>
      <c r="D89" s="241"/>
      <c r="E89" s="241"/>
      <c r="F89" s="241"/>
      <c r="G89" s="241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147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ht="20.399999999999999" outlineLevel="1" x14ac:dyDescent="0.25">
      <c r="A90" s="167">
        <v>20</v>
      </c>
      <c r="B90" s="168" t="s">
        <v>267</v>
      </c>
      <c r="C90" s="176" t="s">
        <v>268</v>
      </c>
      <c r="D90" s="169" t="s">
        <v>196</v>
      </c>
      <c r="E90" s="170">
        <v>1</v>
      </c>
      <c r="F90" s="171"/>
      <c r="G90" s="172">
        <f>ROUND(E90*F90,2)</f>
        <v>0</v>
      </c>
      <c r="H90" s="171"/>
      <c r="I90" s="172">
        <f>ROUND(E90*H90,2)</f>
        <v>0</v>
      </c>
      <c r="J90" s="171"/>
      <c r="K90" s="172">
        <f>ROUND(E90*J90,2)</f>
        <v>0</v>
      </c>
      <c r="L90" s="172">
        <v>21</v>
      </c>
      <c r="M90" s="172">
        <f>G90*(1+L90/100)</f>
        <v>0</v>
      </c>
      <c r="N90" s="172">
        <v>0</v>
      </c>
      <c r="O90" s="172">
        <f>ROUND(E90*N90,2)</f>
        <v>0</v>
      </c>
      <c r="P90" s="172">
        <v>0</v>
      </c>
      <c r="Q90" s="172">
        <f>ROUND(E90*P90,2)</f>
        <v>0</v>
      </c>
      <c r="R90" s="172" t="s">
        <v>188</v>
      </c>
      <c r="S90" s="172" t="s">
        <v>157</v>
      </c>
      <c r="T90" s="173" t="s">
        <v>157</v>
      </c>
      <c r="U90" s="157">
        <v>0.05</v>
      </c>
      <c r="V90" s="157">
        <f>ROUND(E90*U90,2)</f>
        <v>0.05</v>
      </c>
      <c r="W90" s="157"/>
      <c r="X90" s="157" t="s">
        <v>189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190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5">
      <c r="A91" s="155"/>
      <c r="B91" s="156"/>
      <c r="C91" s="249" t="s">
        <v>269</v>
      </c>
      <c r="D91" s="250"/>
      <c r="E91" s="250"/>
      <c r="F91" s="250"/>
      <c r="G91" s="250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192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5">
      <c r="A92" s="155"/>
      <c r="B92" s="156"/>
      <c r="C92" s="177" t="s">
        <v>198</v>
      </c>
      <c r="D92" s="158"/>
      <c r="E92" s="159">
        <v>1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146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55"/>
      <c r="B93" s="156"/>
      <c r="C93" s="240"/>
      <c r="D93" s="241"/>
      <c r="E93" s="241"/>
      <c r="F93" s="241"/>
      <c r="G93" s="241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147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0.399999999999999" outlineLevel="1" x14ac:dyDescent="0.25">
      <c r="A94" s="167">
        <v>21</v>
      </c>
      <c r="B94" s="168" t="s">
        <v>270</v>
      </c>
      <c r="C94" s="176" t="s">
        <v>271</v>
      </c>
      <c r="D94" s="169" t="s">
        <v>196</v>
      </c>
      <c r="E94" s="170">
        <v>1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0</v>
      </c>
      <c r="O94" s="172">
        <f>ROUND(E94*N94,2)</f>
        <v>0</v>
      </c>
      <c r="P94" s="172">
        <v>0</v>
      </c>
      <c r="Q94" s="172">
        <f>ROUND(E94*P94,2)</f>
        <v>0</v>
      </c>
      <c r="R94" s="172" t="s">
        <v>188</v>
      </c>
      <c r="S94" s="172" t="s">
        <v>157</v>
      </c>
      <c r="T94" s="173" t="s">
        <v>157</v>
      </c>
      <c r="U94" s="157">
        <v>0.56999999999999995</v>
      </c>
      <c r="V94" s="157">
        <f>ROUND(E94*U94,2)</f>
        <v>0.56999999999999995</v>
      </c>
      <c r="W94" s="157"/>
      <c r="X94" s="157" t="s">
        <v>189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190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55"/>
      <c r="B95" s="156"/>
      <c r="C95" s="249" t="s">
        <v>269</v>
      </c>
      <c r="D95" s="250"/>
      <c r="E95" s="250"/>
      <c r="F95" s="250"/>
      <c r="G95" s="250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192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55"/>
      <c r="B96" s="156"/>
      <c r="C96" s="177" t="s">
        <v>198</v>
      </c>
      <c r="D96" s="158"/>
      <c r="E96" s="159">
        <v>1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146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155"/>
      <c r="B97" s="156"/>
      <c r="C97" s="240"/>
      <c r="D97" s="241"/>
      <c r="E97" s="241"/>
      <c r="F97" s="241"/>
      <c r="G97" s="241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147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20.399999999999999" outlineLevel="1" x14ac:dyDescent="0.25">
      <c r="A98" s="167">
        <v>22</v>
      </c>
      <c r="B98" s="168" t="s">
        <v>272</v>
      </c>
      <c r="C98" s="176" t="s">
        <v>273</v>
      </c>
      <c r="D98" s="169" t="s">
        <v>196</v>
      </c>
      <c r="E98" s="170">
        <v>1</v>
      </c>
      <c r="F98" s="171"/>
      <c r="G98" s="172">
        <f>ROUND(E98*F98,2)</f>
        <v>0</v>
      </c>
      <c r="H98" s="171"/>
      <c r="I98" s="172">
        <f>ROUND(E98*H98,2)</f>
        <v>0</v>
      </c>
      <c r="J98" s="171"/>
      <c r="K98" s="172">
        <f>ROUND(E98*J98,2)</f>
        <v>0</v>
      </c>
      <c r="L98" s="172">
        <v>21</v>
      </c>
      <c r="M98" s="172">
        <f>G98*(1+L98/100)</f>
        <v>0</v>
      </c>
      <c r="N98" s="172">
        <v>0</v>
      </c>
      <c r="O98" s="172">
        <f>ROUND(E98*N98,2)</f>
        <v>0</v>
      </c>
      <c r="P98" s="172">
        <v>0</v>
      </c>
      <c r="Q98" s="172">
        <f>ROUND(E98*P98,2)</f>
        <v>0</v>
      </c>
      <c r="R98" s="172" t="s">
        <v>188</v>
      </c>
      <c r="S98" s="172" t="s">
        <v>157</v>
      </c>
      <c r="T98" s="173" t="s">
        <v>157</v>
      </c>
      <c r="U98" s="157">
        <v>7.0000000000000007E-2</v>
      </c>
      <c r="V98" s="157">
        <f>ROUND(E98*U98,2)</f>
        <v>7.0000000000000007E-2</v>
      </c>
      <c r="W98" s="157"/>
      <c r="X98" s="157" t="s">
        <v>189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190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55"/>
      <c r="B99" s="156"/>
      <c r="C99" s="249" t="s">
        <v>269</v>
      </c>
      <c r="D99" s="250"/>
      <c r="E99" s="250"/>
      <c r="F99" s="250"/>
      <c r="G99" s="250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192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55"/>
      <c r="B100" s="156"/>
      <c r="C100" s="177" t="s">
        <v>198</v>
      </c>
      <c r="D100" s="158"/>
      <c r="E100" s="159">
        <v>1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146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5">
      <c r="A101" s="155"/>
      <c r="B101" s="156"/>
      <c r="C101" s="240"/>
      <c r="D101" s="241"/>
      <c r="E101" s="241"/>
      <c r="F101" s="241"/>
      <c r="G101" s="241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147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5">
      <c r="A102" s="167">
        <v>23</v>
      </c>
      <c r="B102" s="168" t="s">
        <v>274</v>
      </c>
      <c r="C102" s="176" t="s">
        <v>275</v>
      </c>
      <c r="D102" s="169" t="s">
        <v>187</v>
      </c>
      <c r="E102" s="170">
        <v>10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 t="s">
        <v>188</v>
      </c>
      <c r="S102" s="172" t="s">
        <v>157</v>
      </c>
      <c r="T102" s="173" t="s">
        <v>157</v>
      </c>
      <c r="U102" s="157">
        <v>0</v>
      </c>
      <c r="V102" s="157">
        <f>ROUND(E102*U102,2)</f>
        <v>0</v>
      </c>
      <c r="W102" s="157"/>
      <c r="X102" s="157" t="s">
        <v>189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190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55"/>
      <c r="B103" s="156"/>
      <c r="C103" s="249" t="s">
        <v>276</v>
      </c>
      <c r="D103" s="250"/>
      <c r="E103" s="250"/>
      <c r="F103" s="250"/>
      <c r="G103" s="250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192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5">
      <c r="A104" s="155"/>
      <c r="B104" s="156"/>
      <c r="C104" s="177" t="s">
        <v>193</v>
      </c>
      <c r="D104" s="158"/>
      <c r="E104" s="159">
        <v>10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146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5">
      <c r="A105" s="155"/>
      <c r="B105" s="156"/>
      <c r="C105" s="240"/>
      <c r="D105" s="241"/>
      <c r="E105" s="241"/>
      <c r="F105" s="241"/>
      <c r="G105" s="241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147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ht="20.399999999999999" outlineLevel="1" x14ac:dyDescent="0.25">
      <c r="A106" s="167">
        <v>24</v>
      </c>
      <c r="B106" s="168" t="s">
        <v>277</v>
      </c>
      <c r="C106" s="176" t="s">
        <v>278</v>
      </c>
      <c r="D106" s="169" t="s">
        <v>212</v>
      </c>
      <c r="E106" s="170">
        <v>10.5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0</v>
      </c>
      <c r="O106" s="172">
        <f>ROUND(E106*N106,2)</f>
        <v>0</v>
      </c>
      <c r="P106" s="172">
        <v>0</v>
      </c>
      <c r="Q106" s="172">
        <f>ROUND(E106*P106,2)</f>
        <v>0</v>
      </c>
      <c r="R106" s="172" t="s">
        <v>188</v>
      </c>
      <c r="S106" s="172" t="s">
        <v>157</v>
      </c>
      <c r="T106" s="173" t="s">
        <v>157</v>
      </c>
      <c r="U106" s="157">
        <v>0.65</v>
      </c>
      <c r="V106" s="157">
        <f>ROUND(E106*U106,2)</f>
        <v>6.83</v>
      </c>
      <c r="W106" s="157"/>
      <c r="X106" s="157" t="s">
        <v>189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190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55"/>
      <c r="B107" s="156"/>
      <c r="C107" s="177" t="s">
        <v>279</v>
      </c>
      <c r="D107" s="158"/>
      <c r="E107" s="159">
        <v>10.5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146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5">
      <c r="A108" s="155"/>
      <c r="B108" s="156"/>
      <c r="C108" s="240"/>
      <c r="D108" s="241"/>
      <c r="E108" s="241"/>
      <c r="F108" s="241"/>
      <c r="G108" s="241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147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ht="40.799999999999997" outlineLevel="1" x14ac:dyDescent="0.25">
      <c r="A109" s="167">
        <v>25</v>
      </c>
      <c r="B109" s="168" t="s">
        <v>280</v>
      </c>
      <c r="C109" s="176" t="s">
        <v>281</v>
      </c>
      <c r="D109" s="169" t="s">
        <v>212</v>
      </c>
      <c r="E109" s="170">
        <v>16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21</v>
      </c>
      <c r="M109" s="172">
        <f>G109*(1+L109/100)</f>
        <v>0</v>
      </c>
      <c r="N109" s="172">
        <v>0</v>
      </c>
      <c r="O109" s="172">
        <f>ROUND(E109*N109,2)</f>
        <v>0</v>
      </c>
      <c r="P109" s="172">
        <v>0</v>
      </c>
      <c r="Q109" s="172">
        <f>ROUND(E109*P109,2)</f>
        <v>0</v>
      </c>
      <c r="R109" s="172" t="s">
        <v>188</v>
      </c>
      <c r="S109" s="172" t="s">
        <v>157</v>
      </c>
      <c r="T109" s="173" t="s">
        <v>157</v>
      </c>
      <c r="U109" s="157">
        <v>0.04</v>
      </c>
      <c r="V109" s="157">
        <f>ROUND(E109*U109,2)</f>
        <v>0.64</v>
      </c>
      <c r="W109" s="157"/>
      <c r="X109" s="157" t="s">
        <v>189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190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5">
      <c r="A110" s="155"/>
      <c r="B110" s="156"/>
      <c r="C110" s="249" t="s">
        <v>282</v>
      </c>
      <c r="D110" s="250"/>
      <c r="E110" s="250"/>
      <c r="F110" s="250"/>
      <c r="G110" s="250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192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55"/>
      <c r="B111" s="156"/>
      <c r="C111" s="177" t="s">
        <v>283</v>
      </c>
      <c r="D111" s="158"/>
      <c r="E111" s="159">
        <v>8.9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146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55"/>
      <c r="B112" s="156"/>
      <c r="C112" s="177" t="s">
        <v>284</v>
      </c>
      <c r="D112" s="158"/>
      <c r="E112" s="159">
        <v>7.1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146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5">
      <c r="A113" s="155"/>
      <c r="B113" s="156"/>
      <c r="C113" s="240"/>
      <c r="D113" s="241"/>
      <c r="E113" s="241"/>
      <c r="F113" s="241"/>
      <c r="G113" s="241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147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ht="20.399999999999999" outlineLevel="1" x14ac:dyDescent="0.25">
      <c r="A114" s="167">
        <v>26</v>
      </c>
      <c r="B114" s="168" t="s">
        <v>285</v>
      </c>
      <c r="C114" s="176" t="s">
        <v>286</v>
      </c>
      <c r="D114" s="169" t="s">
        <v>212</v>
      </c>
      <c r="E114" s="170">
        <v>14.6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2">
        <v>0</v>
      </c>
      <c r="O114" s="172">
        <f>ROUND(E114*N114,2)</f>
        <v>0</v>
      </c>
      <c r="P114" s="172">
        <v>0</v>
      </c>
      <c r="Q114" s="172">
        <f>ROUND(E114*P114,2)</f>
        <v>0</v>
      </c>
      <c r="R114" s="172" t="s">
        <v>188</v>
      </c>
      <c r="S114" s="172" t="s">
        <v>157</v>
      </c>
      <c r="T114" s="173" t="s">
        <v>157</v>
      </c>
      <c r="U114" s="157">
        <v>0.12</v>
      </c>
      <c r="V114" s="157">
        <f>ROUND(E114*U114,2)</f>
        <v>1.75</v>
      </c>
      <c r="W114" s="157"/>
      <c r="X114" s="157" t="s">
        <v>189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190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5">
      <c r="A115" s="155"/>
      <c r="B115" s="156"/>
      <c r="C115" s="249" t="s">
        <v>282</v>
      </c>
      <c r="D115" s="250"/>
      <c r="E115" s="250"/>
      <c r="F115" s="250"/>
      <c r="G115" s="250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192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5">
      <c r="A116" s="155"/>
      <c r="B116" s="156"/>
      <c r="C116" s="177" t="s">
        <v>287</v>
      </c>
      <c r="D116" s="158"/>
      <c r="E116" s="159">
        <v>14.6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146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5">
      <c r="A117" s="155"/>
      <c r="B117" s="156"/>
      <c r="C117" s="240"/>
      <c r="D117" s="241"/>
      <c r="E117" s="241"/>
      <c r="F117" s="241"/>
      <c r="G117" s="241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147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5">
      <c r="A118" s="167">
        <v>27</v>
      </c>
      <c r="B118" s="168" t="s">
        <v>288</v>
      </c>
      <c r="C118" s="176" t="s">
        <v>289</v>
      </c>
      <c r="D118" s="169" t="s">
        <v>212</v>
      </c>
      <c r="E118" s="170">
        <v>10.1</v>
      </c>
      <c r="F118" s="171"/>
      <c r="G118" s="172">
        <f>ROUND(E118*F118,2)</f>
        <v>0</v>
      </c>
      <c r="H118" s="171"/>
      <c r="I118" s="172">
        <f>ROUND(E118*H118,2)</f>
        <v>0</v>
      </c>
      <c r="J118" s="171"/>
      <c r="K118" s="172">
        <f>ROUND(E118*J118,2)</f>
        <v>0</v>
      </c>
      <c r="L118" s="172">
        <v>21</v>
      </c>
      <c r="M118" s="172">
        <f>G118*(1+L118/100)</f>
        <v>0</v>
      </c>
      <c r="N118" s="172">
        <v>0</v>
      </c>
      <c r="O118" s="172">
        <f>ROUND(E118*N118,2)</f>
        <v>0</v>
      </c>
      <c r="P118" s="172">
        <v>0</v>
      </c>
      <c r="Q118" s="172">
        <f>ROUND(E118*P118,2)</f>
        <v>0</v>
      </c>
      <c r="R118" s="172" t="s">
        <v>188</v>
      </c>
      <c r="S118" s="172" t="s">
        <v>157</v>
      </c>
      <c r="T118" s="173" t="s">
        <v>157</v>
      </c>
      <c r="U118" s="157">
        <v>0.2</v>
      </c>
      <c r="V118" s="157">
        <f>ROUND(E118*U118,2)</f>
        <v>2.02</v>
      </c>
      <c r="W118" s="157"/>
      <c r="X118" s="157" t="s">
        <v>189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190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5">
      <c r="A119" s="155"/>
      <c r="B119" s="156"/>
      <c r="C119" s="249" t="s">
        <v>290</v>
      </c>
      <c r="D119" s="250"/>
      <c r="E119" s="250"/>
      <c r="F119" s="250"/>
      <c r="G119" s="250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192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5">
      <c r="A120" s="155"/>
      <c r="B120" s="156"/>
      <c r="C120" s="177" t="s">
        <v>291</v>
      </c>
      <c r="D120" s="158"/>
      <c r="E120" s="159">
        <v>8.1999999999999993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146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5">
      <c r="A121" s="155"/>
      <c r="B121" s="156"/>
      <c r="C121" s="177" t="s">
        <v>292</v>
      </c>
      <c r="D121" s="158"/>
      <c r="E121" s="159">
        <v>1.6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146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55"/>
      <c r="B122" s="156"/>
      <c r="C122" s="177" t="s">
        <v>293</v>
      </c>
      <c r="D122" s="158"/>
      <c r="E122" s="159">
        <v>0.3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146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5">
      <c r="A123" s="155"/>
      <c r="B123" s="156"/>
      <c r="C123" s="240"/>
      <c r="D123" s="241"/>
      <c r="E123" s="241"/>
      <c r="F123" s="241"/>
      <c r="G123" s="241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147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5">
      <c r="A124" s="167">
        <v>28</v>
      </c>
      <c r="B124" s="168" t="s">
        <v>294</v>
      </c>
      <c r="C124" s="176" t="s">
        <v>295</v>
      </c>
      <c r="D124" s="169" t="s">
        <v>212</v>
      </c>
      <c r="E124" s="170">
        <v>26.6</v>
      </c>
      <c r="F124" s="171"/>
      <c r="G124" s="172">
        <f>ROUND(E124*F124,2)</f>
        <v>0</v>
      </c>
      <c r="H124" s="171"/>
      <c r="I124" s="172">
        <f>ROUND(E124*H124,2)</f>
        <v>0</v>
      </c>
      <c r="J124" s="171"/>
      <c r="K124" s="172">
        <f>ROUND(E124*J124,2)</f>
        <v>0</v>
      </c>
      <c r="L124" s="172">
        <v>21</v>
      </c>
      <c r="M124" s="172">
        <f>G124*(1+L124/100)</f>
        <v>0</v>
      </c>
      <c r="N124" s="172">
        <v>0</v>
      </c>
      <c r="O124" s="172">
        <f>ROUND(E124*N124,2)</f>
        <v>0</v>
      </c>
      <c r="P124" s="172">
        <v>0</v>
      </c>
      <c r="Q124" s="172">
        <f>ROUND(E124*P124,2)</f>
        <v>0</v>
      </c>
      <c r="R124" s="172" t="s">
        <v>188</v>
      </c>
      <c r="S124" s="172" t="s">
        <v>157</v>
      </c>
      <c r="T124" s="173" t="s">
        <v>157</v>
      </c>
      <c r="U124" s="157">
        <v>1.59</v>
      </c>
      <c r="V124" s="157">
        <f>ROUND(E124*U124,2)</f>
        <v>42.29</v>
      </c>
      <c r="W124" s="157"/>
      <c r="X124" s="157" t="s">
        <v>189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190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ht="21" outlineLevel="1" x14ac:dyDescent="0.25">
      <c r="A125" s="155"/>
      <c r="B125" s="156"/>
      <c r="C125" s="249" t="s">
        <v>296</v>
      </c>
      <c r="D125" s="250"/>
      <c r="E125" s="250"/>
      <c r="F125" s="250"/>
      <c r="G125" s="250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192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81" t="str">
        <f>C125</f>
        <v>sypaninou z vhodných hornin tř. 1 - 4 nebo materiálem připraveným podél výkopu ve vzdálenosti do 3 m od jeho kraje, pro jakoukoliv hloubku výkopu a jakoukoliv míru zhutnění,</v>
      </c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5">
      <c r="A126" s="155"/>
      <c r="B126" s="156"/>
      <c r="C126" s="177" t="s">
        <v>297</v>
      </c>
      <c r="D126" s="158"/>
      <c r="E126" s="159">
        <v>25.7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146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5">
      <c r="A127" s="155"/>
      <c r="B127" s="156"/>
      <c r="C127" s="177" t="s">
        <v>298</v>
      </c>
      <c r="D127" s="158"/>
      <c r="E127" s="159">
        <v>0.5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146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55"/>
      <c r="B128" s="156"/>
      <c r="C128" s="177" t="s">
        <v>244</v>
      </c>
      <c r="D128" s="158"/>
      <c r="E128" s="159">
        <v>0.4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146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5">
      <c r="A129" s="155"/>
      <c r="B129" s="156"/>
      <c r="C129" s="240"/>
      <c r="D129" s="241"/>
      <c r="E129" s="241"/>
      <c r="F129" s="241"/>
      <c r="G129" s="241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147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5">
      <c r="A130" s="167">
        <v>29</v>
      </c>
      <c r="B130" s="168" t="s">
        <v>299</v>
      </c>
      <c r="C130" s="176" t="s">
        <v>300</v>
      </c>
      <c r="D130" s="169" t="s">
        <v>187</v>
      </c>
      <c r="E130" s="170">
        <v>74</v>
      </c>
      <c r="F130" s="171"/>
      <c r="G130" s="172">
        <f>ROUND(E130*F130,2)</f>
        <v>0</v>
      </c>
      <c r="H130" s="171"/>
      <c r="I130" s="172">
        <f>ROUND(E130*H130,2)</f>
        <v>0</v>
      </c>
      <c r="J130" s="171"/>
      <c r="K130" s="172">
        <f>ROUND(E130*J130,2)</f>
        <v>0</v>
      </c>
      <c r="L130" s="172">
        <v>21</v>
      </c>
      <c r="M130" s="172">
        <f>G130*(1+L130/100)</f>
        <v>0</v>
      </c>
      <c r="N130" s="172">
        <v>0</v>
      </c>
      <c r="O130" s="172">
        <f>ROUND(E130*N130,2)</f>
        <v>0</v>
      </c>
      <c r="P130" s="172">
        <v>0</v>
      </c>
      <c r="Q130" s="172">
        <f>ROUND(E130*P130,2)</f>
        <v>0</v>
      </c>
      <c r="R130" s="172" t="s">
        <v>301</v>
      </c>
      <c r="S130" s="172" t="s">
        <v>157</v>
      </c>
      <c r="T130" s="173" t="s">
        <v>157</v>
      </c>
      <c r="U130" s="157">
        <v>0.06</v>
      </c>
      <c r="V130" s="157">
        <f>ROUND(E130*U130,2)</f>
        <v>4.4400000000000004</v>
      </c>
      <c r="W130" s="157"/>
      <c r="X130" s="157" t="s">
        <v>189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190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5">
      <c r="A131" s="155"/>
      <c r="B131" s="156"/>
      <c r="C131" s="249" t="s">
        <v>302</v>
      </c>
      <c r="D131" s="250"/>
      <c r="E131" s="250"/>
      <c r="F131" s="250"/>
      <c r="G131" s="250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192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5">
      <c r="A132" s="155"/>
      <c r="B132" s="156"/>
      <c r="C132" s="177" t="s">
        <v>303</v>
      </c>
      <c r="D132" s="158"/>
      <c r="E132" s="159">
        <v>74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146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5">
      <c r="A133" s="155"/>
      <c r="B133" s="156"/>
      <c r="C133" s="240"/>
      <c r="D133" s="241"/>
      <c r="E133" s="241"/>
      <c r="F133" s="241"/>
      <c r="G133" s="241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147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 x14ac:dyDescent="0.25">
      <c r="A134" s="167">
        <v>30</v>
      </c>
      <c r="B134" s="168" t="s">
        <v>304</v>
      </c>
      <c r="C134" s="176" t="s">
        <v>305</v>
      </c>
      <c r="D134" s="169" t="s">
        <v>187</v>
      </c>
      <c r="E134" s="170">
        <v>114.8</v>
      </c>
      <c r="F134" s="171"/>
      <c r="G134" s="172">
        <f>ROUND(E134*F134,2)</f>
        <v>0</v>
      </c>
      <c r="H134" s="171"/>
      <c r="I134" s="172">
        <f>ROUND(E134*H134,2)</f>
        <v>0</v>
      </c>
      <c r="J134" s="171"/>
      <c r="K134" s="172">
        <f>ROUND(E134*J134,2)</f>
        <v>0</v>
      </c>
      <c r="L134" s="172">
        <v>21</v>
      </c>
      <c r="M134" s="172">
        <f>G134*(1+L134/100)</f>
        <v>0</v>
      </c>
      <c r="N134" s="172">
        <v>0</v>
      </c>
      <c r="O134" s="172">
        <f>ROUND(E134*N134,2)</f>
        <v>0</v>
      </c>
      <c r="P134" s="172">
        <v>0</v>
      </c>
      <c r="Q134" s="172">
        <f>ROUND(E134*P134,2)</f>
        <v>0</v>
      </c>
      <c r="R134" s="172" t="s">
        <v>188</v>
      </c>
      <c r="S134" s="172" t="s">
        <v>157</v>
      </c>
      <c r="T134" s="173" t="s">
        <v>157</v>
      </c>
      <c r="U134" s="157">
        <v>0.02</v>
      </c>
      <c r="V134" s="157">
        <f>ROUND(E134*U134,2)</f>
        <v>2.2999999999999998</v>
      </c>
      <c r="W134" s="157"/>
      <c r="X134" s="157" t="s">
        <v>189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190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5">
      <c r="A135" s="155"/>
      <c r="B135" s="156"/>
      <c r="C135" s="249" t="s">
        <v>306</v>
      </c>
      <c r="D135" s="250"/>
      <c r="E135" s="250"/>
      <c r="F135" s="250"/>
      <c r="G135" s="250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192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5">
      <c r="A136" s="155"/>
      <c r="B136" s="156"/>
      <c r="C136" s="177" t="s">
        <v>307</v>
      </c>
      <c r="D136" s="158"/>
      <c r="E136" s="159">
        <v>114.8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146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5">
      <c r="A137" s="155"/>
      <c r="B137" s="156"/>
      <c r="C137" s="240"/>
      <c r="D137" s="241"/>
      <c r="E137" s="241"/>
      <c r="F137" s="241"/>
      <c r="G137" s="241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147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5">
      <c r="A138" s="167">
        <v>31</v>
      </c>
      <c r="B138" s="168" t="s">
        <v>308</v>
      </c>
      <c r="C138" s="176" t="s">
        <v>309</v>
      </c>
      <c r="D138" s="169" t="s">
        <v>187</v>
      </c>
      <c r="E138" s="170">
        <v>48.2</v>
      </c>
      <c r="F138" s="171"/>
      <c r="G138" s="172">
        <f>ROUND(E138*F138,2)</f>
        <v>0</v>
      </c>
      <c r="H138" s="171"/>
      <c r="I138" s="172">
        <f>ROUND(E138*H138,2)</f>
        <v>0</v>
      </c>
      <c r="J138" s="171"/>
      <c r="K138" s="172">
        <f>ROUND(E138*J138,2)</f>
        <v>0</v>
      </c>
      <c r="L138" s="172">
        <v>21</v>
      </c>
      <c r="M138" s="172">
        <f>G138*(1+L138/100)</f>
        <v>0</v>
      </c>
      <c r="N138" s="172">
        <v>0</v>
      </c>
      <c r="O138" s="172">
        <f>ROUND(E138*N138,2)</f>
        <v>0</v>
      </c>
      <c r="P138" s="172">
        <v>0</v>
      </c>
      <c r="Q138" s="172">
        <f>ROUND(E138*P138,2)</f>
        <v>0</v>
      </c>
      <c r="R138" s="172" t="s">
        <v>188</v>
      </c>
      <c r="S138" s="172" t="s">
        <v>157</v>
      </c>
      <c r="T138" s="173" t="s">
        <v>157</v>
      </c>
      <c r="U138" s="157">
        <v>0.02</v>
      </c>
      <c r="V138" s="157">
        <f>ROUND(E138*U138,2)</f>
        <v>0.96</v>
      </c>
      <c r="W138" s="157"/>
      <c r="X138" s="157" t="s">
        <v>189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190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5">
      <c r="A139" s="155"/>
      <c r="B139" s="156"/>
      <c r="C139" s="249" t="s">
        <v>310</v>
      </c>
      <c r="D139" s="250"/>
      <c r="E139" s="250"/>
      <c r="F139" s="250"/>
      <c r="G139" s="250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192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5">
      <c r="A140" s="155"/>
      <c r="B140" s="156"/>
      <c r="C140" s="177" t="s">
        <v>311</v>
      </c>
      <c r="D140" s="158"/>
      <c r="E140" s="159">
        <v>48.2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146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5">
      <c r="A141" s="155"/>
      <c r="B141" s="156"/>
      <c r="C141" s="240"/>
      <c r="D141" s="241"/>
      <c r="E141" s="241"/>
      <c r="F141" s="241"/>
      <c r="G141" s="241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147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5">
      <c r="A142" s="167">
        <v>32</v>
      </c>
      <c r="B142" s="168" t="s">
        <v>312</v>
      </c>
      <c r="C142" s="176" t="s">
        <v>313</v>
      </c>
      <c r="D142" s="169" t="s">
        <v>187</v>
      </c>
      <c r="E142" s="170">
        <v>74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72">
        <v>0</v>
      </c>
      <c r="O142" s="172">
        <f>ROUND(E142*N142,2)</f>
        <v>0</v>
      </c>
      <c r="P142" s="172">
        <v>0</v>
      </c>
      <c r="Q142" s="172">
        <f>ROUND(E142*P142,2)</f>
        <v>0</v>
      </c>
      <c r="R142" s="172" t="s">
        <v>188</v>
      </c>
      <c r="S142" s="172" t="s">
        <v>157</v>
      </c>
      <c r="T142" s="173" t="s">
        <v>157</v>
      </c>
      <c r="U142" s="157">
        <v>0.13</v>
      </c>
      <c r="V142" s="157">
        <f>ROUND(E142*U142,2)</f>
        <v>9.6199999999999992</v>
      </c>
      <c r="W142" s="157"/>
      <c r="X142" s="157" t="s">
        <v>189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190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5">
      <c r="A143" s="155"/>
      <c r="B143" s="156"/>
      <c r="C143" s="249" t="s">
        <v>314</v>
      </c>
      <c r="D143" s="250"/>
      <c r="E143" s="250"/>
      <c r="F143" s="250"/>
      <c r="G143" s="250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192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81" t="str">
        <f>C143</f>
        <v>s případným nutným přemístěním hromad nebo dočasných skládek na místo potřeby ze vzdálenosti do 30 m, v rovině nebo ve svahu do 1 : 5,</v>
      </c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5">
      <c r="A144" s="155"/>
      <c r="B144" s="156"/>
      <c r="C144" s="177" t="s">
        <v>303</v>
      </c>
      <c r="D144" s="158"/>
      <c r="E144" s="159">
        <v>74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8"/>
      <c r="Z144" s="148"/>
      <c r="AA144" s="148"/>
      <c r="AB144" s="148"/>
      <c r="AC144" s="148"/>
      <c r="AD144" s="148"/>
      <c r="AE144" s="148"/>
      <c r="AF144" s="148"/>
      <c r="AG144" s="148" t="s">
        <v>146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5">
      <c r="A145" s="155"/>
      <c r="B145" s="156"/>
      <c r="C145" s="240"/>
      <c r="D145" s="241"/>
      <c r="E145" s="241"/>
      <c r="F145" s="241"/>
      <c r="G145" s="241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147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 x14ac:dyDescent="0.25">
      <c r="A146" s="167">
        <v>33</v>
      </c>
      <c r="B146" s="168" t="s">
        <v>315</v>
      </c>
      <c r="C146" s="176" t="s">
        <v>316</v>
      </c>
      <c r="D146" s="169" t="s">
        <v>212</v>
      </c>
      <c r="E146" s="170">
        <v>178.184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72">
        <v>0</v>
      </c>
      <c r="O146" s="172">
        <f>ROUND(E146*N146,2)</f>
        <v>0</v>
      </c>
      <c r="P146" s="172">
        <v>0</v>
      </c>
      <c r="Q146" s="172">
        <f>ROUND(E146*P146,2)</f>
        <v>0</v>
      </c>
      <c r="R146" s="172" t="s">
        <v>188</v>
      </c>
      <c r="S146" s="172" t="s">
        <v>157</v>
      </c>
      <c r="T146" s="173" t="s">
        <v>157</v>
      </c>
      <c r="U146" s="157">
        <v>0</v>
      </c>
      <c r="V146" s="157">
        <f>ROUND(E146*U146,2)</f>
        <v>0</v>
      </c>
      <c r="W146" s="157"/>
      <c r="X146" s="157" t="s">
        <v>189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190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5">
      <c r="A147" s="155"/>
      <c r="B147" s="156"/>
      <c r="C147" s="177" t="s">
        <v>262</v>
      </c>
      <c r="D147" s="158"/>
      <c r="E147" s="159">
        <v>188.684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146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5">
      <c r="A148" s="155"/>
      <c r="B148" s="156"/>
      <c r="C148" s="177" t="s">
        <v>317</v>
      </c>
      <c r="D148" s="158"/>
      <c r="E148" s="159">
        <v>-10.5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146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5">
      <c r="A149" s="155"/>
      <c r="B149" s="156"/>
      <c r="C149" s="240"/>
      <c r="D149" s="241"/>
      <c r="E149" s="241"/>
      <c r="F149" s="241"/>
      <c r="G149" s="241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147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5">
      <c r="A150" s="167">
        <v>34</v>
      </c>
      <c r="B150" s="168" t="s">
        <v>318</v>
      </c>
      <c r="C150" s="176" t="s">
        <v>319</v>
      </c>
      <c r="D150" s="169" t="s">
        <v>320</v>
      </c>
      <c r="E150" s="170">
        <v>2.2200000000000002</v>
      </c>
      <c r="F150" s="171"/>
      <c r="G150" s="172">
        <f>ROUND(E150*F150,2)</f>
        <v>0</v>
      </c>
      <c r="H150" s="171"/>
      <c r="I150" s="172">
        <f>ROUND(E150*H150,2)</f>
        <v>0</v>
      </c>
      <c r="J150" s="171"/>
      <c r="K150" s="172">
        <f>ROUND(E150*J150,2)</f>
        <v>0</v>
      </c>
      <c r="L150" s="172">
        <v>21</v>
      </c>
      <c r="M150" s="172">
        <f>G150*(1+L150/100)</f>
        <v>0</v>
      </c>
      <c r="N150" s="172">
        <v>1E-3</v>
      </c>
      <c r="O150" s="172">
        <f>ROUND(E150*N150,2)</f>
        <v>0</v>
      </c>
      <c r="P150" s="172">
        <v>0</v>
      </c>
      <c r="Q150" s="172">
        <f>ROUND(E150*P150,2)</f>
        <v>0</v>
      </c>
      <c r="R150" s="172" t="s">
        <v>321</v>
      </c>
      <c r="S150" s="172" t="s">
        <v>157</v>
      </c>
      <c r="T150" s="173" t="s">
        <v>157</v>
      </c>
      <c r="U150" s="157">
        <v>0</v>
      </c>
      <c r="V150" s="157">
        <f>ROUND(E150*U150,2)</f>
        <v>0</v>
      </c>
      <c r="W150" s="157"/>
      <c r="X150" s="157" t="s">
        <v>322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323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5">
      <c r="A151" s="155"/>
      <c r="B151" s="156"/>
      <c r="C151" s="177" t="s">
        <v>324</v>
      </c>
      <c r="D151" s="158"/>
      <c r="E151" s="159">
        <v>2.2200000000000002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146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5">
      <c r="A152" s="155"/>
      <c r="B152" s="156"/>
      <c r="C152" s="240"/>
      <c r="D152" s="241"/>
      <c r="E152" s="241"/>
      <c r="F152" s="241"/>
      <c r="G152" s="241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 t="s">
        <v>147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5">
      <c r="A153" s="167">
        <v>35</v>
      </c>
      <c r="B153" s="168" t="s">
        <v>325</v>
      </c>
      <c r="C153" s="176" t="s">
        <v>326</v>
      </c>
      <c r="D153" s="169" t="s">
        <v>212</v>
      </c>
      <c r="E153" s="170">
        <v>7.4</v>
      </c>
      <c r="F153" s="171"/>
      <c r="G153" s="172">
        <f>ROUND(E153*F153,2)</f>
        <v>0</v>
      </c>
      <c r="H153" s="171"/>
      <c r="I153" s="172">
        <f>ROUND(E153*H153,2)</f>
        <v>0</v>
      </c>
      <c r="J153" s="171"/>
      <c r="K153" s="172">
        <f>ROUND(E153*J153,2)</f>
        <v>0</v>
      </c>
      <c r="L153" s="172">
        <v>21</v>
      </c>
      <c r="M153" s="172">
        <f>G153*(1+L153/100)</f>
        <v>0</v>
      </c>
      <c r="N153" s="172">
        <v>1.67</v>
      </c>
      <c r="O153" s="172">
        <f>ROUND(E153*N153,2)</f>
        <v>12.36</v>
      </c>
      <c r="P153" s="172">
        <v>0</v>
      </c>
      <c r="Q153" s="172">
        <f>ROUND(E153*P153,2)</f>
        <v>0</v>
      </c>
      <c r="R153" s="172" t="s">
        <v>321</v>
      </c>
      <c r="S153" s="172" t="s">
        <v>157</v>
      </c>
      <c r="T153" s="173" t="s">
        <v>157</v>
      </c>
      <c r="U153" s="157">
        <v>0</v>
      </c>
      <c r="V153" s="157">
        <f>ROUND(E153*U153,2)</f>
        <v>0</v>
      </c>
      <c r="W153" s="157"/>
      <c r="X153" s="157" t="s">
        <v>322</v>
      </c>
      <c r="Y153" s="148"/>
      <c r="Z153" s="148"/>
      <c r="AA153" s="148"/>
      <c r="AB153" s="148"/>
      <c r="AC153" s="148"/>
      <c r="AD153" s="148"/>
      <c r="AE153" s="148"/>
      <c r="AF153" s="148"/>
      <c r="AG153" s="148" t="s">
        <v>323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5">
      <c r="A154" s="155"/>
      <c r="B154" s="156"/>
      <c r="C154" s="177" t="s">
        <v>327</v>
      </c>
      <c r="D154" s="158"/>
      <c r="E154" s="159">
        <v>7.4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146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5">
      <c r="A155" s="155"/>
      <c r="B155" s="156"/>
      <c r="C155" s="240"/>
      <c r="D155" s="241"/>
      <c r="E155" s="241"/>
      <c r="F155" s="241"/>
      <c r="G155" s="241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147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5">
      <c r="A156" s="167">
        <v>36</v>
      </c>
      <c r="B156" s="168" t="s">
        <v>328</v>
      </c>
      <c r="C156" s="176" t="s">
        <v>329</v>
      </c>
      <c r="D156" s="169" t="s">
        <v>330</v>
      </c>
      <c r="E156" s="170">
        <v>58.52</v>
      </c>
      <c r="F156" s="171"/>
      <c r="G156" s="172">
        <f>ROUND(E156*F156,2)</f>
        <v>0</v>
      </c>
      <c r="H156" s="171"/>
      <c r="I156" s="172">
        <f>ROUND(E156*H156,2)</f>
        <v>0</v>
      </c>
      <c r="J156" s="171"/>
      <c r="K156" s="172">
        <f>ROUND(E156*J156,2)</f>
        <v>0</v>
      </c>
      <c r="L156" s="172">
        <v>21</v>
      </c>
      <c r="M156" s="172">
        <f>G156*(1+L156/100)</f>
        <v>0</v>
      </c>
      <c r="N156" s="172">
        <v>1</v>
      </c>
      <c r="O156" s="172">
        <f>ROUND(E156*N156,2)</f>
        <v>58.52</v>
      </c>
      <c r="P156" s="172">
        <v>0</v>
      </c>
      <c r="Q156" s="172">
        <f>ROUND(E156*P156,2)</f>
        <v>0</v>
      </c>
      <c r="R156" s="172" t="s">
        <v>321</v>
      </c>
      <c r="S156" s="172" t="s">
        <v>157</v>
      </c>
      <c r="T156" s="173" t="s">
        <v>157</v>
      </c>
      <c r="U156" s="157">
        <v>0</v>
      </c>
      <c r="V156" s="157">
        <f>ROUND(E156*U156,2)</f>
        <v>0</v>
      </c>
      <c r="W156" s="157"/>
      <c r="X156" s="157" t="s">
        <v>322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323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5">
      <c r="A157" s="155"/>
      <c r="B157" s="156"/>
      <c r="C157" s="177" t="s">
        <v>331</v>
      </c>
      <c r="D157" s="158"/>
      <c r="E157" s="159">
        <v>58.52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146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 x14ac:dyDescent="0.25">
      <c r="A158" s="155"/>
      <c r="B158" s="156"/>
      <c r="C158" s="240"/>
      <c r="D158" s="241"/>
      <c r="E158" s="241"/>
      <c r="F158" s="241"/>
      <c r="G158" s="241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147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5">
      <c r="A159" s="167">
        <v>37</v>
      </c>
      <c r="B159" s="168" t="s">
        <v>332</v>
      </c>
      <c r="C159" s="176" t="s">
        <v>333</v>
      </c>
      <c r="D159" s="169" t="s">
        <v>330</v>
      </c>
      <c r="E159" s="170">
        <v>65.78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72">
        <v>1</v>
      </c>
      <c r="O159" s="172">
        <f>ROUND(E159*N159,2)</f>
        <v>65.78</v>
      </c>
      <c r="P159" s="172">
        <v>0</v>
      </c>
      <c r="Q159" s="172">
        <f>ROUND(E159*P159,2)</f>
        <v>0</v>
      </c>
      <c r="R159" s="172" t="s">
        <v>321</v>
      </c>
      <c r="S159" s="172" t="s">
        <v>157</v>
      </c>
      <c r="T159" s="173" t="s">
        <v>157</v>
      </c>
      <c r="U159" s="157">
        <v>0</v>
      </c>
      <c r="V159" s="157">
        <f>ROUND(E159*U159,2)</f>
        <v>0</v>
      </c>
      <c r="W159" s="157"/>
      <c r="X159" s="157" t="s">
        <v>322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323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5">
      <c r="A160" s="155"/>
      <c r="B160" s="156"/>
      <c r="C160" s="177" t="s">
        <v>334</v>
      </c>
      <c r="D160" s="158"/>
      <c r="E160" s="159">
        <v>32.119999999999997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146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5">
      <c r="A161" s="155"/>
      <c r="B161" s="156"/>
      <c r="C161" s="177" t="s">
        <v>335</v>
      </c>
      <c r="D161" s="158"/>
      <c r="E161" s="159">
        <v>18.04</v>
      </c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146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5">
      <c r="A162" s="155"/>
      <c r="B162" s="156"/>
      <c r="C162" s="177" t="s">
        <v>336</v>
      </c>
      <c r="D162" s="158"/>
      <c r="E162" s="159">
        <v>15.62</v>
      </c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146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5">
      <c r="A163" s="155"/>
      <c r="B163" s="156"/>
      <c r="C163" s="240"/>
      <c r="D163" s="241"/>
      <c r="E163" s="241"/>
      <c r="F163" s="241"/>
      <c r="G163" s="241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147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x14ac:dyDescent="0.25">
      <c r="A164" s="161" t="s">
        <v>136</v>
      </c>
      <c r="B164" s="162" t="s">
        <v>76</v>
      </c>
      <c r="C164" s="175" t="s">
        <v>77</v>
      </c>
      <c r="D164" s="163"/>
      <c r="E164" s="164"/>
      <c r="F164" s="165"/>
      <c r="G164" s="165">
        <f>SUMIF(AG165:AG195,"&lt;&gt;NOR",G165:G195)</f>
        <v>0</v>
      </c>
      <c r="H164" s="165"/>
      <c r="I164" s="165">
        <f>SUM(I165:I195)</f>
        <v>0</v>
      </c>
      <c r="J164" s="165"/>
      <c r="K164" s="165">
        <f>SUM(K165:K195)</f>
        <v>0</v>
      </c>
      <c r="L164" s="165"/>
      <c r="M164" s="165">
        <f>SUM(M165:M195)</f>
        <v>0</v>
      </c>
      <c r="N164" s="165"/>
      <c r="O164" s="165">
        <f>SUM(O165:O195)</f>
        <v>54.219999999999992</v>
      </c>
      <c r="P164" s="165"/>
      <c r="Q164" s="165">
        <f>SUM(Q165:Q195)</f>
        <v>0</v>
      </c>
      <c r="R164" s="165"/>
      <c r="S164" s="165"/>
      <c r="T164" s="166"/>
      <c r="U164" s="160"/>
      <c r="V164" s="160">
        <f>SUM(V165:V195)</f>
        <v>61.320000000000007</v>
      </c>
      <c r="W164" s="160"/>
      <c r="X164" s="160"/>
      <c r="AG164" t="s">
        <v>137</v>
      </c>
    </row>
    <row r="165" spans="1:60" outlineLevel="1" x14ac:dyDescent="0.25">
      <c r="A165" s="167">
        <v>38</v>
      </c>
      <c r="B165" s="168" t="s">
        <v>337</v>
      </c>
      <c r="C165" s="176" t="s">
        <v>338</v>
      </c>
      <c r="D165" s="169" t="s">
        <v>187</v>
      </c>
      <c r="E165" s="170">
        <v>109.98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72">
        <v>1.8000000000000001E-4</v>
      </c>
      <c r="O165" s="172">
        <f>ROUND(E165*N165,2)</f>
        <v>0.02</v>
      </c>
      <c r="P165" s="172">
        <v>0</v>
      </c>
      <c r="Q165" s="172">
        <f>ROUND(E165*P165,2)</f>
        <v>0</v>
      </c>
      <c r="R165" s="172"/>
      <c r="S165" s="172" t="s">
        <v>157</v>
      </c>
      <c r="T165" s="173" t="s">
        <v>157</v>
      </c>
      <c r="U165" s="157">
        <v>0.08</v>
      </c>
      <c r="V165" s="157">
        <f>ROUND(E165*U165,2)</f>
        <v>8.8000000000000007</v>
      </c>
      <c r="W165" s="157"/>
      <c r="X165" s="157" t="s">
        <v>189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190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5">
      <c r="A166" s="155"/>
      <c r="B166" s="156"/>
      <c r="C166" s="177" t="s">
        <v>339</v>
      </c>
      <c r="D166" s="158"/>
      <c r="E166" s="159">
        <v>54.9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146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5">
      <c r="A167" s="155"/>
      <c r="B167" s="156"/>
      <c r="C167" s="177" t="s">
        <v>340</v>
      </c>
      <c r="D167" s="158"/>
      <c r="E167" s="159">
        <v>55.08</v>
      </c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146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5">
      <c r="A168" s="155"/>
      <c r="B168" s="156"/>
      <c r="C168" s="240"/>
      <c r="D168" s="241"/>
      <c r="E168" s="241"/>
      <c r="F168" s="241"/>
      <c r="G168" s="241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147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5">
      <c r="A169" s="167">
        <v>39</v>
      </c>
      <c r="B169" s="168" t="s">
        <v>341</v>
      </c>
      <c r="C169" s="176" t="s">
        <v>342</v>
      </c>
      <c r="D169" s="169" t="s">
        <v>212</v>
      </c>
      <c r="E169" s="170">
        <v>15.534000000000001</v>
      </c>
      <c r="F169" s="171"/>
      <c r="G169" s="172">
        <f>ROUND(E169*F169,2)</f>
        <v>0</v>
      </c>
      <c r="H169" s="171"/>
      <c r="I169" s="172">
        <f>ROUND(E169*H169,2)</f>
        <v>0</v>
      </c>
      <c r="J169" s="171"/>
      <c r="K169" s="172">
        <f>ROUND(E169*J169,2)</f>
        <v>0</v>
      </c>
      <c r="L169" s="172">
        <v>21</v>
      </c>
      <c r="M169" s="172">
        <f>G169*(1+L169/100)</f>
        <v>0</v>
      </c>
      <c r="N169" s="172">
        <v>1.665</v>
      </c>
      <c r="O169" s="172">
        <f>ROUND(E169*N169,2)</f>
        <v>25.86</v>
      </c>
      <c r="P169" s="172">
        <v>0</v>
      </c>
      <c r="Q169" s="172">
        <f>ROUND(E169*P169,2)</f>
        <v>0</v>
      </c>
      <c r="R169" s="172"/>
      <c r="S169" s="172" t="s">
        <v>157</v>
      </c>
      <c r="T169" s="173" t="s">
        <v>157</v>
      </c>
      <c r="U169" s="157">
        <v>0.92</v>
      </c>
      <c r="V169" s="157">
        <f>ROUND(E169*U169,2)</f>
        <v>14.29</v>
      </c>
      <c r="W169" s="157"/>
      <c r="X169" s="157" t="s">
        <v>189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190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5">
      <c r="A170" s="155"/>
      <c r="B170" s="156"/>
      <c r="C170" s="177" t="s">
        <v>343</v>
      </c>
      <c r="D170" s="158"/>
      <c r="E170" s="159">
        <v>3.294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146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5">
      <c r="A171" s="155"/>
      <c r="B171" s="156"/>
      <c r="C171" s="177" t="s">
        <v>344</v>
      </c>
      <c r="D171" s="158"/>
      <c r="E171" s="159">
        <v>12.24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146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5">
      <c r="A172" s="155"/>
      <c r="B172" s="156"/>
      <c r="C172" s="240"/>
      <c r="D172" s="241"/>
      <c r="E172" s="241"/>
      <c r="F172" s="241"/>
      <c r="G172" s="241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147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5">
      <c r="A173" s="167">
        <v>40</v>
      </c>
      <c r="B173" s="168" t="s">
        <v>345</v>
      </c>
      <c r="C173" s="176" t="s">
        <v>346</v>
      </c>
      <c r="D173" s="169" t="s">
        <v>347</v>
      </c>
      <c r="E173" s="170">
        <v>57</v>
      </c>
      <c r="F173" s="171"/>
      <c r="G173" s="172">
        <f>ROUND(E173*F173,2)</f>
        <v>0</v>
      </c>
      <c r="H173" s="171"/>
      <c r="I173" s="172">
        <f>ROUND(E173*H173,2)</f>
        <v>0</v>
      </c>
      <c r="J173" s="171"/>
      <c r="K173" s="172">
        <f>ROUND(E173*J173,2)</f>
        <v>0</v>
      </c>
      <c r="L173" s="172">
        <v>21</v>
      </c>
      <c r="M173" s="172">
        <f>G173*(1+L173/100)</f>
        <v>0</v>
      </c>
      <c r="N173" s="172">
        <v>0.22106999999999999</v>
      </c>
      <c r="O173" s="172">
        <f>ROUND(E173*N173,2)</f>
        <v>12.6</v>
      </c>
      <c r="P173" s="172">
        <v>0</v>
      </c>
      <c r="Q173" s="172">
        <f>ROUND(E173*P173,2)</f>
        <v>0</v>
      </c>
      <c r="R173" s="172" t="s">
        <v>348</v>
      </c>
      <c r="S173" s="172" t="s">
        <v>157</v>
      </c>
      <c r="T173" s="173" t="s">
        <v>157</v>
      </c>
      <c r="U173" s="157">
        <v>0.19</v>
      </c>
      <c r="V173" s="157">
        <f>ROUND(E173*U173,2)</f>
        <v>10.83</v>
      </c>
      <c r="W173" s="157"/>
      <c r="X173" s="157" t="s">
        <v>189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190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 x14ac:dyDescent="0.25">
      <c r="A174" s="155"/>
      <c r="B174" s="156"/>
      <c r="C174" s="249" t="s">
        <v>349</v>
      </c>
      <c r="D174" s="250"/>
      <c r="E174" s="250"/>
      <c r="F174" s="250"/>
      <c r="G174" s="250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192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81" t="str">
        <f>C174</f>
        <v>se zřízením štěrkopískového lože pod trubky a s jejich obsypem v průměrném celkovém množství do 0,15 m3/m,</v>
      </c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5">
      <c r="A175" s="155"/>
      <c r="B175" s="156"/>
      <c r="C175" s="177" t="s">
        <v>350</v>
      </c>
      <c r="D175" s="158"/>
      <c r="E175" s="159">
        <v>36.6</v>
      </c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146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5">
      <c r="A176" s="155"/>
      <c r="B176" s="156"/>
      <c r="C176" s="177" t="s">
        <v>351</v>
      </c>
      <c r="D176" s="158"/>
      <c r="E176" s="159">
        <v>20.399999999999999</v>
      </c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146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5">
      <c r="A177" s="155"/>
      <c r="B177" s="156"/>
      <c r="C177" s="240"/>
      <c r="D177" s="241"/>
      <c r="E177" s="241"/>
      <c r="F177" s="241"/>
      <c r="G177" s="241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147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5">
      <c r="A178" s="167">
        <v>41</v>
      </c>
      <c r="B178" s="168" t="s">
        <v>352</v>
      </c>
      <c r="C178" s="176" t="s">
        <v>353</v>
      </c>
      <c r="D178" s="169" t="s">
        <v>212</v>
      </c>
      <c r="E178" s="170">
        <v>5.7919999999999998</v>
      </c>
      <c r="F178" s="171"/>
      <c r="G178" s="172">
        <f>ROUND(E178*F178,2)</f>
        <v>0</v>
      </c>
      <c r="H178" s="171"/>
      <c r="I178" s="172">
        <f>ROUND(E178*H178,2)</f>
        <v>0</v>
      </c>
      <c r="J178" s="171"/>
      <c r="K178" s="172">
        <f>ROUND(E178*J178,2)</f>
        <v>0</v>
      </c>
      <c r="L178" s="172">
        <v>21</v>
      </c>
      <c r="M178" s="172">
        <f>G178*(1+L178/100)</f>
        <v>0</v>
      </c>
      <c r="N178" s="172">
        <v>2.5249999999999999</v>
      </c>
      <c r="O178" s="172">
        <f>ROUND(E178*N178,2)</f>
        <v>14.62</v>
      </c>
      <c r="P178" s="172">
        <v>0</v>
      </c>
      <c r="Q178" s="172">
        <f>ROUND(E178*P178,2)</f>
        <v>0</v>
      </c>
      <c r="R178" s="172" t="s">
        <v>354</v>
      </c>
      <c r="S178" s="172" t="s">
        <v>157</v>
      </c>
      <c r="T178" s="173" t="s">
        <v>157</v>
      </c>
      <c r="U178" s="157">
        <v>0.48</v>
      </c>
      <c r="V178" s="157">
        <f>ROUND(E178*U178,2)</f>
        <v>2.78</v>
      </c>
      <c r="W178" s="157"/>
      <c r="X178" s="157" t="s">
        <v>189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190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5">
      <c r="A179" s="155"/>
      <c r="B179" s="156"/>
      <c r="C179" s="177" t="s">
        <v>355</v>
      </c>
      <c r="D179" s="158"/>
      <c r="E179" s="159">
        <v>5.7919999999999998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146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5">
      <c r="A180" s="155"/>
      <c r="B180" s="156"/>
      <c r="C180" s="240"/>
      <c r="D180" s="241"/>
      <c r="E180" s="241"/>
      <c r="F180" s="241"/>
      <c r="G180" s="241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147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5">
      <c r="A181" s="167">
        <v>42</v>
      </c>
      <c r="B181" s="168" t="s">
        <v>356</v>
      </c>
      <c r="C181" s="176" t="s">
        <v>357</v>
      </c>
      <c r="D181" s="169" t="s">
        <v>187</v>
      </c>
      <c r="E181" s="170">
        <v>28.96</v>
      </c>
      <c r="F181" s="171"/>
      <c r="G181" s="172">
        <f>ROUND(E181*F181,2)</f>
        <v>0</v>
      </c>
      <c r="H181" s="171"/>
      <c r="I181" s="172">
        <f>ROUND(E181*H181,2)</f>
        <v>0</v>
      </c>
      <c r="J181" s="171"/>
      <c r="K181" s="172">
        <f>ROUND(E181*J181,2)</f>
        <v>0</v>
      </c>
      <c r="L181" s="172">
        <v>21</v>
      </c>
      <c r="M181" s="172">
        <f>G181*(1+L181/100)</f>
        <v>0</v>
      </c>
      <c r="N181" s="172">
        <v>3.6339999999999997E-2</v>
      </c>
      <c r="O181" s="172">
        <f>ROUND(E181*N181,2)</f>
        <v>1.05</v>
      </c>
      <c r="P181" s="172">
        <v>0</v>
      </c>
      <c r="Q181" s="172">
        <f>ROUND(E181*P181,2)</f>
        <v>0</v>
      </c>
      <c r="R181" s="172" t="s">
        <v>354</v>
      </c>
      <c r="S181" s="172" t="s">
        <v>157</v>
      </c>
      <c r="T181" s="173" t="s">
        <v>157</v>
      </c>
      <c r="U181" s="157">
        <v>0.53</v>
      </c>
      <c r="V181" s="157">
        <f>ROUND(E181*U181,2)</f>
        <v>15.35</v>
      </c>
      <c r="W181" s="157"/>
      <c r="X181" s="157" t="s">
        <v>189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190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ht="21" outlineLevel="1" x14ac:dyDescent="0.25">
      <c r="A182" s="155"/>
      <c r="B182" s="156"/>
      <c r="C182" s="249" t="s">
        <v>358</v>
      </c>
      <c r="D182" s="250"/>
      <c r="E182" s="250"/>
      <c r="F182" s="250"/>
      <c r="G182" s="250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192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81" t="str">
        <f>C182</f>
        <v>svislé nebo šikmé (odkloněné), půdorysně přímé nebo zalomené, stěn základových pasů ve volných nebo zapažených jámách, rýhách, šachtách, včetně případných vzpěr,</v>
      </c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5">
      <c r="A183" s="155"/>
      <c r="B183" s="156"/>
      <c r="C183" s="177" t="s">
        <v>359</v>
      </c>
      <c r="D183" s="158"/>
      <c r="E183" s="159">
        <v>28.96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146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5">
      <c r="A184" s="155"/>
      <c r="B184" s="156"/>
      <c r="C184" s="240"/>
      <c r="D184" s="241"/>
      <c r="E184" s="241"/>
      <c r="F184" s="241"/>
      <c r="G184" s="241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147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5">
      <c r="A185" s="167">
        <v>43</v>
      </c>
      <c r="B185" s="168" t="s">
        <v>360</v>
      </c>
      <c r="C185" s="176" t="s">
        <v>361</v>
      </c>
      <c r="D185" s="169" t="s">
        <v>187</v>
      </c>
      <c r="E185" s="170">
        <v>28.96</v>
      </c>
      <c r="F185" s="171"/>
      <c r="G185" s="172">
        <f>ROUND(E185*F185,2)</f>
        <v>0</v>
      </c>
      <c r="H185" s="171"/>
      <c r="I185" s="172">
        <f>ROUND(E185*H185,2)</f>
        <v>0</v>
      </c>
      <c r="J185" s="171"/>
      <c r="K185" s="172">
        <f>ROUND(E185*J185,2)</f>
        <v>0</v>
      </c>
      <c r="L185" s="172">
        <v>21</v>
      </c>
      <c r="M185" s="172">
        <f>G185*(1+L185/100)</f>
        <v>0</v>
      </c>
      <c r="N185" s="172">
        <v>0</v>
      </c>
      <c r="O185" s="172">
        <f>ROUND(E185*N185,2)</f>
        <v>0</v>
      </c>
      <c r="P185" s="172">
        <v>0</v>
      </c>
      <c r="Q185" s="172">
        <f>ROUND(E185*P185,2)</f>
        <v>0</v>
      </c>
      <c r="R185" s="172" t="s">
        <v>354</v>
      </c>
      <c r="S185" s="172" t="s">
        <v>157</v>
      </c>
      <c r="T185" s="173" t="s">
        <v>157</v>
      </c>
      <c r="U185" s="157">
        <v>0.32</v>
      </c>
      <c r="V185" s="157">
        <f>ROUND(E185*U185,2)</f>
        <v>9.27</v>
      </c>
      <c r="W185" s="157"/>
      <c r="X185" s="157" t="s">
        <v>189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190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ht="21" outlineLevel="1" x14ac:dyDescent="0.25">
      <c r="A186" s="155"/>
      <c r="B186" s="156"/>
      <c r="C186" s="249" t="s">
        <v>358</v>
      </c>
      <c r="D186" s="250"/>
      <c r="E186" s="250"/>
      <c r="F186" s="250"/>
      <c r="G186" s="250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192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81" t="str">
        <f>C186</f>
        <v>svislé nebo šikmé (odkloněné), půdorysně přímé nebo zalomené, stěn základových pasů ve volných nebo zapažených jámách, rýhách, šachtách, včetně případných vzpěr,</v>
      </c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5">
      <c r="A187" s="155"/>
      <c r="B187" s="156"/>
      <c r="C187" s="177" t="s">
        <v>359</v>
      </c>
      <c r="D187" s="158"/>
      <c r="E187" s="159">
        <v>28.96</v>
      </c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146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5">
      <c r="A188" s="155"/>
      <c r="B188" s="156"/>
      <c r="C188" s="240"/>
      <c r="D188" s="241"/>
      <c r="E188" s="241"/>
      <c r="F188" s="241"/>
      <c r="G188" s="241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147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5">
      <c r="A189" s="167">
        <v>44</v>
      </c>
      <c r="B189" s="168" t="s">
        <v>362</v>
      </c>
      <c r="C189" s="176" t="s">
        <v>363</v>
      </c>
      <c r="D189" s="169" t="s">
        <v>347</v>
      </c>
      <c r="E189" s="170">
        <v>58.71</v>
      </c>
      <c r="F189" s="171"/>
      <c r="G189" s="172">
        <f>ROUND(E189*F189,2)</f>
        <v>0</v>
      </c>
      <c r="H189" s="171"/>
      <c r="I189" s="172">
        <f>ROUND(E189*H189,2)</f>
        <v>0</v>
      </c>
      <c r="J189" s="171"/>
      <c r="K189" s="172">
        <f>ROUND(E189*J189,2)</f>
        <v>0</v>
      </c>
      <c r="L189" s="172">
        <v>21</v>
      </c>
      <c r="M189" s="172">
        <f>G189*(1+L189/100)</f>
        <v>0</v>
      </c>
      <c r="N189" s="172">
        <v>5.9999999999999995E-4</v>
      </c>
      <c r="O189" s="172">
        <f>ROUND(E189*N189,2)</f>
        <v>0.04</v>
      </c>
      <c r="P189" s="172">
        <v>0</v>
      </c>
      <c r="Q189" s="172">
        <f>ROUND(E189*P189,2)</f>
        <v>0</v>
      </c>
      <c r="R189" s="172" t="s">
        <v>321</v>
      </c>
      <c r="S189" s="172" t="s">
        <v>157</v>
      </c>
      <c r="T189" s="173" t="s">
        <v>157</v>
      </c>
      <c r="U189" s="157">
        <v>0</v>
      </c>
      <c r="V189" s="157">
        <f>ROUND(E189*U189,2)</f>
        <v>0</v>
      </c>
      <c r="W189" s="157"/>
      <c r="X189" s="157" t="s">
        <v>322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323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5">
      <c r="A190" s="155"/>
      <c r="B190" s="156"/>
      <c r="C190" s="177" t="s">
        <v>364</v>
      </c>
      <c r="D190" s="158"/>
      <c r="E190" s="159">
        <v>37.698</v>
      </c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146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5">
      <c r="A191" s="155"/>
      <c r="B191" s="156"/>
      <c r="C191" s="177" t="s">
        <v>365</v>
      </c>
      <c r="D191" s="158"/>
      <c r="E191" s="159">
        <v>21.012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146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5">
      <c r="A192" s="155"/>
      <c r="B192" s="156"/>
      <c r="C192" s="240"/>
      <c r="D192" s="241"/>
      <c r="E192" s="241"/>
      <c r="F192" s="241"/>
      <c r="G192" s="241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147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ht="20.399999999999999" outlineLevel="1" x14ac:dyDescent="0.25">
      <c r="A193" s="167">
        <v>45</v>
      </c>
      <c r="B193" s="168" t="s">
        <v>366</v>
      </c>
      <c r="C193" s="176" t="s">
        <v>367</v>
      </c>
      <c r="D193" s="169" t="s">
        <v>187</v>
      </c>
      <c r="E193" s="170">
        <v>120.97799999999999</v>
      </c>
      <c r="F193" s="171"/>
      <c r="G193" s="172">
        <f>ROUND(E193*F193,2)</f>
        <v>0</v>
      </c>
      <c r="H193" s="171"/>
      <c r="I193" s="172">
        <f>ROUND(E193*H193,2)</f>
        <v>0</v>
      </c>
      <c r="J193" s="171"/>
      <c r="K193" s="172">
        <f>ROUND(E193*J193,2)</f>
        <v>0</v>
      </c>
      <c r="L193" s="172">
        <v>21</v>
      </c>
      <c r="M193" s="172">
        <f>G193*(1+L193/100)</f>
        <v>0</v>
      </c>
      <c r="N193" s="172">
        <v>2.5000000000000001E-4</v>
      </c>
      <c r="O193" s="172">
        <f>ROUND(E193*N193,2)</f>
        <v>0.03</v>
      </c>
      <c r="P193" s="172">
        <v>0</v>
      </c>
      <c r="Q193" s="172">
        <f>ROUND(E193*P193,2)</f>
        <v>0</v>
      </c>
      <c r="R193" s="172" t="s">
        <v>321</v>
      </c>
      <c r="S193" s="172" t="s">
        <v>157</v>
      </c>
      <c r="T193" s="173" t="s">
        <v>157</v>
      </c>
      <c r="U193" s="157">
        <v>0</v>
      </c>
      <c r="V193" s="157">
        <f>ROUND(E193*U193,2)</f>
        <v>0</v>
      </c>
      <c r="W193" s="157"/>
      <c r="X193" s="157" t="s">
        <v>322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323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5">
      <c r="A194" s="155"/>
      <c r="B194" s="156"/>
      <c r="C194" s="177" t="s">
        <v>368</v>
      </c>
      <c r="D194" s="158"/>
      <c r="E194" s="159">
        <v>120.97799999999999</v>
      </c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146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5">
      <c r="A195" s="155"/>
      <c r="B195" s="156"/>
      <c r="C195" s="240"/>
      <c r="D195" s="241"/>
      <c r="E195" s="241"/>
      <c r="F195" s="241"/>
      <c r="G195" s="241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147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x14ac:dyDescent="0.25">
      <c r="A196" s="161" t="s">
        <v>136</v>
      </c>
      <c r="B196" s="162" t="s">
        <v>78</v>
      </c>
      <c r="C196" s="175" t="s">
        <v>79</v>
      </c>
      <c r="D196" s="163"/>
      <c r="E196" s="164"/>
      <c r="F196" s="165"/>
      <c r="G196" s="165">
        <f>SUMIF(AG197:AG209,"&lt;&gt;NOR",G197:G209)</f>
        <v>0</v>
      </c>
      <c r="H196" s="165"/>
      <c r="I196" s="165">
        <f>SUM(I197:I209)</f>
        <v>0</v>
      </c>
      <c r="J196" s="165"/>
      <c r="K196" s="165">
        <f>SUM(K197:K209)</f>
        <v>0</v>
      </c>
      <c r="L196" s="165"/>
      <c r="M196" s="165">
        <f>SUM(M197:M209)</f>
        <v>0</v>
      </c>
      <c r="N196" s="165"/>
      <c r="O196" s="165">
        <f>SUM(O197:O209)</f>
        <v>12.4</v>
      </c>
      <c r="P196" s="165"/>
      <c r="Q196" s="165">
        <f>SUM(Q197:Q209)</f>
        <v>0</v>
      </c>
      <c r="R196" s="165"/>
      <c r="S196" s="165"/>
      <c r="T196" s="166"/>
      <c r="U196" s="160"/>
      <c r="V196" s="160">
        <f>SUM(V197:V209)</f>
        <v>98.33</v>
      </c>
      <c r="W196" s="160"/>
      <c r="X196" s="160"/>
      <c r="AG196" t="s">
        <v>137</v>
      </c>
    </row>
    <row r="197" spans="1:60" ht="20.399999999999999" outlineLevel="1" x14ac:dyDescent="0.25">
      <c r="A197" s="167">
        <v>46</v>
      </c>
      <c r="B197" s="168" t="s">
        <v>369</v>
      </c>
      <c r="C197" s="176" t="s">
        <v>370</v>
      </c>
      <c r="D197" s="169" t="s">
        <v>187</v>
      </c>
      <c r="E197" s="170">
        <v>20.079999999999998</v>
      </c>
      <c r="F197" s="171"/>
      <c r="G197" s="172">
        <f>ROUND(E197*F197,2)</f>
        <v>0</v>
      </c>
      <c r="H197" s="171"/>
      <c r="I197" s="172">
        <f>ROUND(E197*H197,2)</f>
        <v>0</v>
      </c>
      <c r="J197" s="171"/>
      <c r="K197" s="172">
        <f>ROUND(E197*J197,2)</f>
        <v>0</v>
      </c>
      <c r="L197" s="172">
        <v>21</v>
      </c>
      <c r="M197" s="172">
        <f>G197*(1+L197/100)</f>
        <v>0</v>
      </c>
      <c r="N197" s="172">
        <v>0.45145000000000002</v>
      </c>
      <c r="O197" s="172">
        <f>ROUND(E197*N197,2)</f>
        <v>9.07</v>
      </c>
      <c r="P197" s="172">
        <v>0</v>
      </c>
      <c r="Q197" s="172">
        <f>ROUND(E197*P197,2)</f>
        <v>0</v>
      </c>
      <c r="R197" s="172" t="s">
        <v>354</v>
      </c>
      <c r="S197" s="172" t="s">
        <v>157</v>
      </c>
      <c r="T197" s="173" t="s">
        <v>157</v>
      </c>
      <c r="U197" s="157">
        <v>0.9</v>
      </c>
      <c r="V197" s="157">
        <f>ROUND(E197*U197,2)</f>
        <v>18.07</v>
      </c>
      <c r="W197" s="157"/>
      <c r="X197" s="157" t="s">
        <v>189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190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5">
      <c r="A198" s="155"/>
      <c r="B198" s="156"/>
      <c r="C198" s="177" t="s">
        <v>371</v>
      </c>
      <c r="D198" s="158"/>
      <c r="E198" s="159">
        <v>20.079999999999998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146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 x14ac:dyDescent="0.25">
      <c r="A199" s="155"/>
      <c r="B199" s="156"/>
      <c r="C199" s="240"/>
      <c r="D199" s="241"/>
      <c r="E199" s="241"/>
      <c r="F199" s="241"/>
      <c r="G199" s="241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147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ht="20.399999999999999" outlineLevel="1" x14ac:dyDescent="0.25">
      <c r="A200" s="167">
        <v>47</v>
      </c>
      <c r="B200" s="168" t="s">
        <v>372</v>
      </c>
      <c r="C200" s="176" t="s">
        <v>373</v>
      </c>
      <c r="D200" s="169" t="s">
        <v>347</v>
      </c>
      <c r="E200" s="170">
        <v>18.100000000000001</v>
      </c>
      <c r="F200" s="171"/>
      <c r="G200" s="172">
        <f>ROUND(E200*F200,2)</f>
        <v>0</v>
      </c>
      <c r="H200" s="171"/>
      <c r="I200" s="172">
        <f>ROUND(E200*H200,2)</f>
        <v>0</v>
      </c>
      <c r="J200" s="171"/>
      <c r="K200" s="172">
        <f>ROUND(E200*J200,2)</f>
        <v>0</v>
      </c>
      <c r="L200" s="172">
        <v>21</v>
      </c>
      <c r="M200" s="172">
        <f>G200*(1+L200/100)</f>
        <v>0</v>
      </c>
      <c r="N200" s="172">
        <v>5.3670000000000002E-2</v>
      </c>
      <c r="O200" s="172">
        <f>ROUND(E200*N200,2)</f>
        <v>0.97</v>
      </c>
      <c r="P200" s="172">
        <v>0</v>
      </c>
      <c r="Q200" s="172">
        <f>ROUND(E200*P200,2)</f>
        <v>0</v>
      </c>
      <c r="R200" s="172" t="s">
        <v>354</v>
      </c>
      <c r="S200" s="172" t="s">
        <v>157</v>
      </c>
      <c r="T200" s="173" t="s">
        <v>157</v>
      </c>
      <c r="U200" s="157">
        <v>0.24</v>
      </c>
      <c r="V200" s="157">
        <f>ROUND(E200*U200,2)</f>
        <v>4.34</v>
      </c>
      <c r="W200" s="157"/>
      <c r="X200" s="157" t="s">
        <v>189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190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5">
      <c r="A201" s="155"/>
      <c r="B201" s="156"/>
      <c r="C201" s="177" t="s">
        <v>374</v>
      </c>
      <c r="D201" s="158"/>
      <c r="E201" s="159">
        <v>18.100000000000001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146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5">
      <c r="A202" s="155"/>
      <c r="B202" s="156"/>
      <c r="C202" s="240"/>
      <c r="D202" s="241"/>
      <c r="E202" s="241"/>
      <c r="F202" s="241"/>
      <c r="G202" s="241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147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ht="20.399999999999999" outlineLevel="1" x14ac:dyDescent="0.25">
      <c r="A203" s="167">
        <v>48</v>
      </c>
      <c r="B203" s="168" t="s">
        <v>375</v>
      </c>
      <c r="C203" s="176" t="s">
        <v>376</v>
      </c>
      <c r="D203" s="169" t="s">
        <v>347</v>
      </c>
      <c r="E203" s="170">
        <v>11.2</v>
      </c>
      <c r="F203" s="171"/>
      <c r="G203" s="172">
        <f>ROUND(E203*F203,2)</f>
        <v>0</v>
      </c>
      <c r="H203" s="171"/>
      <c r="I203" s="172">
        <f>ROUND(E203*H203,2)</f>
        <v>0</v>
      </c>
      <c r="J203" s="171"/>
      <c r="K203" s="172">
        <f>ROUND(E203*J203,2)</f>
        <v>0</v>
      </c>
      <c r="L203" s="172">
        <v>21</v>
      </c>
      <c r="M203" s="172">
        <f>G203*(1+L203/100)</f>
        <v>0</v>
      </c>
      <c r="N203" s="172">
        <v>0.20935999999999999</v>
      </c>
      <c r="O203" s="172">
        <f>ROUND(E203*N203,2)</f>
        <v>2.34</v>
      </c>
      <c r="P203" s="172">
        <v>0</v>
      </c>
      <c r="Q203" s="172">
        <f>ROUND(E203*P203,2)</f>
        <v>0</v>
      </c>
      <c r="R203" s="172" t="s">
        <v>354</v>
      </c>
      <c r="S203" s="172" t="s">
        <v>157</v>
      </c>
      <c r="T203" s="173" t="s">
        <v>157</v>
      </c>
      <c r="U203" s="157">
        <v>0.36</v>
      </c>
      <c r="V203" s="157">
        <f>ROUND(E203*U203,2)</f>
        <v>4.03</v>
      </c>
      <c r="W203" s="157"/>
      <c r="X203" s="157" t="s">
        <v>189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190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5">
      <c r="A204" s="155"/>
      <c r="B204" s="156"/>
      <c r="C204" s="249" t="s">
        <v>377</v>
      </c>
      <c r="D204" s="250"/>
      <c r="E204" s="250"/>
      <c r="F204" s="250"/>
      <c r="G204" s="250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192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 x14ac:dyDescent="0.25">
      <c r="A205" s="155"/>
      <c r="B205" s="156"/>
      <c r="C205" s="177" t="s">
        <v>378</v>
      </c>
      <c r="D205" s="158"/>
      <c r="E205" s="159">
        <v>11.2</v>
      </c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146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5">
      <c r="A206" s="155"/>
      <c r="B206" s="156"/>
      <c r="C206" s="240"/>
      <c r="D206" s="241"/>
      <c r="E206" s="241"/>
      <c r="F206" s="241"/>
      <c r="G206" s="241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147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5">
      <c r="A207" s="167">
        <v>49</v>
      </c>
      <c r="B207" s="168" t="s">
        <v>379</v>
      </c>
      <c r="C207" s="176" t="s">
        <v>380</v>
      </c>
      <c r="D207" s="169" t="s">
        <v>196</v>
      </c>
      <c r="E207" s="170">
        <v>91</v>
      </c>
      <c r="F207" s="171"/>
      <c r="G207" s="172">
        <f>ROUND(E207*F207,2)</f>
        <v>0</v>
      </c>
      <c r="H207" s="171"/>
      <c r="I207" s="172">
        <f>ROUND(E207*H207,2)</f>
        <v>0</v>
      </c>
      <c r="J207" s="171"/>
      <c r="K207" s="172">
        <f>ROUND(E207*J207,2)</f>
        <v>0</v>
      </c>
      <c r="L207" s="172">
        <v>21</v>
      </c>
      <c r="M207" s="172">
        <f>G207*(1+L207/100)</f>
        <v>0</v>
      </c>
      <c r="N207" s="172">
        <v>2.2000000000000001E-4</v>
      </c>
      <c r="O207" s="172">
        <f>ROUND(E207*N207,2)</f>
        <v>0.02</v>
      </c>
      <c r="P207" s="172">
        <v>0</v>
      </c>
      <c r="Q207" s="172">
        <f>ROUND(E207*P207,2)</f>
        <v>0</v>
      </c>
      <c r="R207" s="172"/>
      <c r="S207" s="172" t="s">
        <v>141</v>
      </c>
      <c r="T207" s="173" t="s">
        <v>142</v>
      </c>
      <c r="U207" s="157">
        <v>0.79</v>
      </c>
      <c r="V207" s="157">
        <f>ROUND(E207*U207,2)</f>
        <v>71.89</v>
      </c>
      <c r="W207" s="157"/>
      <c r="X207" s="157" t="s">
        <v>189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190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5">
      <c r="A208" s="155"/>
      <c r="B208" s="156"/>
      <c r="C208" s="177" t="s">
        <v>381</v>
      </c>
      <c r="D208" s="158"/>
      <c r="E208" s="159">
        <v>91</v>
      </c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146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5">
      <c r="A209" s="155"/>
      <c r="B209" s="156"/>
      <c r="C209" s="240"/>
      <c r="D209" s="241"/>
      <c r="E209" s="241"/>
      <c r="F209" s="241"/>
      <c r="G209" s="241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147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x14ac:dyDescent="0.25">
      <c r="A210" s="161" t="s">
        <v>136</v>
      </c>
      <c r="B210" s="162" t="s">
        <v>80</v>
      </c>
      <c r="C210" s="175" t="s">
        <v>81</v>
      </c>
      <c r="D210" s="163"/>
      <c r="E210" s="164"/>
      <c r="F210" s="165"/>
      <c r="G210" s="165">
        <f>SUMIF(AG211:AG256,"&lt;&gt;NOR",G211:G256)</f>
        <v>0</v>
      </c>
      <c r="H210" s="165"/>
      <c r="I210" s="165">
        <f>SUM(I211:I256)</f>
        <v>0</v>
      </c>
      <c r="J210" s="165"/>
      <c r="K210" s="165">
        <f>SUM(K211:K256)</f>
        <v>0</v>
      </c>
      <c r="L210" s="165"/>
      <c r="M210" s="165">
        <f>SUM(M211:M256)</f>
        <v>0</v>
      </c>
      <c r="N210" s="165"/>
      <c r="O210" s="165">
        <f>SUM(O211:O256)</f>
        <v>20.150000000000002</v>
      </c>
      <c r="P210" s="165"/>
      <c r="Q210" s="165">
        <f>SUM(Q211:Q256)</f>
        <v>0</v>
      </c>
      <c r="R210" s="165"/>
      <c r="S210" s="165"/>
      <c r="T210" s="166"/>
      <c r="U210" s="160"/>
      <c r="V210" s="160">
        <f>SUM(V211:V256)</f>
        <v>20.75</v>
      </c>
      <c r="W210" s="160"/>
      <c r="X210" s="160"/>
      <c r="AG210" t="s">
        <v>137</v>
      </c>
    </row>
    <row r="211" spans="1:60" ht="20.399999999999999" outlineLevel="1" x14ac:dyDescent="0.25">
      <c r="A211" s="167">
        <v>50</v>
      </c>
      <c r="B211" s="168" t="s">
        <v>382</v>
      </c>
      <c r="C211" s="176" t="s">
        <v>383</v>
      </c>
      <c r="D211" s="169" t="s">
        <v>187</v>
      </c>
      <c r="E211" s="170">
        <v>0.88</v>
      </c>
      <c r="F211" s="171"/>
      <c r="G211" s="172">
        <f>ROUND(E211*F211,2)</f>
        <v>0</v>
      </c>
      <c r="H211" s="171"/>
      <c r="I211" s="172">
        <f>ROUND(E211*H211,2)</f>
        <v>0</v>
      </c>
      <c r="J211" s="171"/>
      <c r="K211" s="172">
        <f>ROUND(E211*J211,2)</f>
        <v>0</v>
      </c>
      <c r="L211" s="172">
        <v>21</v>
      </c>
      <c r="M211" s="172">
        <f>G211*(1+L211/100)</f>
        <v>0</v>
      </c>
      <c r="N211" s="172">
        <v>0.20200000000000001</v>
      </c>
      <c r="O211" s="172">
        <f>ROUND(E211*N211,2)</f>
        <v>0.18</v>
      </c>
      <c r="P211" s="172">
        <v>0</v>
      </c>
      <c r="Q211" s="172">
        <f>ROUND(E211*P211,2)</f>
        <v>0</v>
      </c>
      <c r="R211" s="172" t="s">
        <v>204</v>
      </c>
      <c r="S211" s="172" t="s">
        <v>157</v>
      </c>
      <c r="T211" s="173" t="s">
        <v>157</v>
      </c>
      <c r="U211" s="157">
        <v>0.11</v>
      </c>
      <c r="V211" s="157">
        <f>ROUND(E211*U211,2)</f>
        <v>0.1</v>
      </c>
      <c r="W211" s="157"/>
      <c r="X211" s="157" t="s">
        <v>189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190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5">
      <c r="A212" s="155"/>
      <c r="B212" s="156"/>
      <c r="C212" s="249" t="s">
        <v>384</v>
      </c>
      <c r="D212" s="250"/>
      <c r="E212" s="250"/>
      <c r="F212" s="250"/>
      <c r="G212" s="250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192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5">
      <c r="A213" s="155"/>
      <c r="B213" s="156"/>
      <c r="C213" s="177" t="s">
        <v>385</v>
      </c>
      <c r="D213" s="158"/>
      <c r="E213" s="159">
        <v>0.88</v>
      </c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146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5">
      <c r="A214" s="155"/>
      <c r="B214" s="156"/>
      <c r="C214" s="240"/>
      <c r="D214" s="241"/>
      <c r="E214" s="241"/>
      <c r="F214" s="241"/>
      <c r="G214" s="241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147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ht="20.399999999999999" outlineLevel="1" x14ac:dyDescent="0.25">
      <c r="A215" s="167">
        <v>51</v>
      </c>
      <c r="B215" s="168" t="s">
        <v>386</v>
      </c>
      <c r="C215" s="176" t="s">
        <v>387</v>
      </c>
      <c r="D215" s="169" t="s">
        <v>187</v>
      </c>
      <c r="E215" s="170">
        <v>40.5</v>
      </c>
      <c r="F215" s="171"/>
      <c r="G215" s="172">
        <f>ROUND(E215*F215,2)</f>
        <v>0</v>
      </c>
      <c r="H215" s="171"/>
      <c r="I215" s="172">
        <f>ROUND(E215*H215,2)</f>
        <v>0</v>
      </c>
      <c r="J215" s="171"/>
      <c r="K215" s="172">
        <f>ROUND(E215*J215,2)</f>
        <v>0</v>
      </c>
      <c r="L215" s="172">
        <v>21</v>
      </c>
      <c r="M215" s="172">
        <f>G215*(1+L215/100)</f>
        <v>0</v>
      </c>
      <c r="N215" s="172">
        <v>2.3630000000000002E-2</v>
      </c>
      <c r="O215" s="172">
        <f>ROUND(E215*N215,2)</f>
        <v>0.96</v>
      </c>
      <c r="P215" s="172">
        <v>0</v>
      </c>
      <c r="Q215" s="172">
        <f>ROUND(E215*P215,2)</f>
        <v>0</v>
      </c>
      <c r="R215" s="172" t="s">
        <v>204</v>
      </c>
      <c r="S215" s="172" t="s">
        <v>157</v>
      </c>
      <c r="T215" s="173" t="s">
        <v>157</v>
      </c>
      <c r="U215" s="157">
        <v>0.01</v>
      </c>
      <c r="V215" s="157">
        <f>ROUND(E215*U215,2)</f>
        <v>0.41</v>
      </c>
      <c r="W215" s="157"/>
      <c r="X215" s="157" t="s">
        <v>189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190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5">
      <c r="A216" s="155"/>
      <c r="B216" s="156"/>
      <c r="C216" s="249" t="s">
        <v>384</v>
      </c>
      <c r="D216" s="250"/>
      <c r="E216" s="250"/>
      <c r="F216" s="250"/>
      <c r="G216" s="250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192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5">
      <c r="A217" s="155"/>
      <c r="B217" s="156"/>
      <c r="C217" s="177" t="s">
        <v>388</v>
      </c>
      <c r="D217" s="158"/>
      <c r="E217" s="159">
        <v>40.5</v>
      </c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146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5">
      <c r="A218" s="155"/>
      <c r="B218" s="156"/>
      <c r="C218" s="240"/>
      <c r="D218" s="241"/>
      <c r="E218" s="241"/>
      <c r="F218" s="241"/>
      <c r="G218" s="241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147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ht="20.399999999999999" outlineLevel="1" x14ac:dyDescent="0.25">
      <c r="A219" s="167">
        <v>52</v>
      </c>
      <c r="B219" s="168" t="s">
        <v>389</v>
      </c>
      <c r="C219" s="176" t="s">
        <v>390</v>
      </c>
      <c r="D219" s="169" t="s">
        <v>187</v>
      </c>
      <c r="E219" s="170">
        <v>102</v>
      </c>
      <c r="F219" s="171"/>
      <c r="G219" s="172">
        <f>ROUND(E219*F219,2)</f>
        <v>0</v>
      </c>
      <c r="H219" s="171"/>
      <c r="I219" s="172">
        <f>ROUND(E219*H219,2)</f>
        <v>0</v>
      </c>
      <c r="J219" s="171"/>
      <c r="K219" s="172">
        <f>ROUND(E219*J219,2)</f>
        <v>0</v>
      </c>
      <c r="L219" s="172">
        <v>21</v>
      </c>
      <c r="M219" s="172">
        <f>G219*(1+L219/100)</f>
        <v>0</v>
      </c>
      <c r="N219" s="172">
        <v>2.0400000000000001E-2</v>
      </c>
      <c r="O219" s="172">
        <f>ROUND(E219*N219,2)</f>
        <v>2.08</v>
      </c>
      <c r="P219" s="172">
        <v>0</v>
      </c>
      <c r="Q219" s="172">
        <f>ROUND(E219*P219,2)</f>
        <v>0</v>
      </c>
      <c r="R219" s="172" t="s">
        <v>204</v>
      </c>
      <c r="S219" s="172" t="s">
        <v>157</v>
      </c>
      <c r="T219" s="173" t="s">
        <v>157</v>
      </c>
      <c r="U219" s="157">
        <v>0.01</v>
      </c>
      <c r="V219" s="157">
        <f>ROUND(E219*U219,2)</f>
        <v>1.02</v>
      </c>
      <c r="W219" s="157"/>
      <c r="X219" s="157" t="s">
        <v>189</v>
      </c>
      <c r="Y219" s="148"/>
      <c r="Z219" s="148"/>
      <c r="AA219" s="148"/>
      <c r="AB219" s="148"/>
      <c r="AC219" s="148"/>
      <c r="AD219" s="148"/>
      <c r="AE219" s="148"/>
      <c r="AF219" s="148"/>
      <c r="AG219" s="148" t="s">
        <v>190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5">
      <c r="A220" s="155"/>
      <c r="B220" s="156"/>
      <c r="C220" s="249" t="s">
        <v>384</v>
      </c>
      <c r="D220" s="250"/>
      <c r="E220" s="250"/>
      <c r="F220" s="250"/>
      <c r="G220" s="250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192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5">
      <c r="A221" s="155"/>
      <c r="B221" s="156"/>
      <c r="C221" s="177" t="s">
        <v>391</v>
      </c>
      <c r="D221" s="158"/>
      <c r="E221" s="159">
        <v>102</v>
      </c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146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5">
      <c r="A222" s="155"/>
      <c r="B222" s="156"/>
      <c r="C222" s="240"/>
      <c r="D222" s="241"/>
      <c r="E222" s="241"/>
      <c r="F222" s="241"/>
      <c r="G222" s="241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147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5">
      <c r="A223" s="167">
        <v>53</v>
      </c>
      <c r="B223" s="168" t="s">
        <v>392</v>
      </c>
      <c r="C223" s="176" t="s">
        <v>393</v>
      </c>
      <c r="D223" s="169" t="s">
        <v>212</v>
      </c>
      <c r="E223" s="170">
        <v>7.5975000000000001</v>
      </c>
      <c r="F223" s="171"/>
      <c r="G223" s="172">
        <f>ROUND(E223*F223,2)</f>
        <v>0</v>
      </c>
      <c r="H223" s="171"/>
      <c r="I223" s="172">
        <f>ROUND(E223*H223,2)</f>
        <v>0</v>
      </c>
      <c r="J223" s="171"/>
      <c r="K223" s="172">
        <f>ROUND(E223*J223,2)</f>
        <v>0</v>
      </c>
      <c r="L223" s="172">
        <v>21</v>
      </c>
      <c r="M223" s="172">
        <f>G223*(1+L223/100)</f>
        <v>0</v>
      </c>
      <c r="N223" s="172">
        <v>1.8907700000000001</v>
      </c>
      <c r="O223" s="172">
        <f>ROUND(E223*N223,2)</f>
        <v>14.37</v>
      </c>
      <c r="P223" s="172">
        <v>0</v>
      </c>
      <c r="Q223" s="172">
        <f>ROUND(E223*P223,2)</f>
        <v>0</v>
      </c>
      <c r="R223" s="172" t="s">
        <v>348</v>
      </c>
      <c r="S223" s="172" t="s">
        <v>157</v>
      </c>
      <c r="T223" s="173" t="s">
        <v>157</v>
      </c>
      <c r="U223" s="157">
        <v>1.7</v>
      </c>
      <c r="V223" s="157">
        <f>ROUND(E223*U223,2)</f>
        <v>12.92</v>
      </c>
      <c r="W223" s="157"/>
      <c r="X223" s="157" t="s">
        <v>189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190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5">
      <c r="A224" s="155"/>
      <c r="B224" s="156"/>
      <c r="C224" s="249" t="s">
        <v>394</v>
      </c>
      <c r="D224" s="250"/>
      <c r="E224" s="250"/>
      <c r="F224" s="250"/>
      <c r="G224" s="250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192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5">
      <c r="A225" s="155"/>
      <c r="B225" s="156"/>
      <c r="C225" s="177" t="s">
        <v>395</v>
      </c>
      <c r="D225" s="158"/>
      <c r="E225" s="159">
        <v>6.6825000000000001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8"/>
      <c r="Z225" s="148"/>
      <c r="AA225" s="148"/>
      <c r="AB225" s="148"/>
      <c r="AC225" s="148"/>
      <c r="AD225" s="148"/>
      <c r="AE225" s="148"/>
      <c r="AF225" s="148"/>
      <c r="AG225" s="148" t="s">
        <v>146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5">
      <c r="A226" s="155"/>
      <c r="B226" s="156"/>
      <c r="C226" s="177" t="s">
        <v>396</v>
      </c>
      <c r="D226" s="158"/>
      <c r="E226" s="159">
        <v>0.32</v>
      </c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146</v>
      </c>
      <c r="AH226" s="148">
        <v>0</v>
      </c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5">
      <c r="A227" s="155"/>
      <c r="B227" s="156"/>
      <c r="C227" s="177" t="s">
        <v>397</v>
      </c>
      <c r="D227" s="158"/>
      <c r="E227" s="159">
        <v>0.12</v>
      </c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8"/>
      <c r="Z227" s="148"/>
      <c r="AA227" s="148"/>
      <c r="AB227" s="148"/>
      <c r="AC227" s="148"/>
      <c r="AD227" s="148"/>
      <c r="AE227" s="148"/>
      <c r="AF227" s="148"/>
      <c r="AG227" s="148" t="s">
        <v>146</v>
      </c>
      <c r="AH227" s="148">
        <v>0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5">
      <c r="A228" s="155"/>
      <c r="B228" s="156"/>
      <c r="C228" s="177" t="s">
        <v>398</v>
      </c>
      <c r="D228" s="158"/>
      <c r="E228" s="159">
        <v>0.16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146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5">
      <c r="A229" s="155"/>
      <c r="B229" s="156"/>
      <c r="C229" s="177" t="s">
        <v>399</v>
      </c>
      <c r="D229" s="158"/>
      <c r="E229" s="159">
        <v>0.315</v>
      </c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146</v>
      </c>
      <c r="AH229" s="148">
        <v>0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5">
      <c r="A230" s="155"/>
      <c r="B230" s="156"/>
      <c r="C230" s="240"/>
      <c r="D230" s="241"/>
      <c r="E230" s="241"/>
      <c r="F230" s="241"/>
      <c r="G230" s="241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147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ht="20.399999999999999" outlineLevel="1" x14ac:dyDescent="0.25">
      <c r="A231" s="167">
        <v>54</v>
      </c>
      <c r="B231" s="168" t="s">
        <v>400</v>
      </c>
      <c r="C231" s="176" t="s">
        <v>401</v>
      </c>
      <c r="D231" s="169" t="s">
        <v>196</v>
      </c>
      <c r="E231" s="170">
        <v>40</v>
      </c>
      <c r="F231" s="171"/>
      <c r="G231" s="172">
        <f>ROUND(E231*F231,2)</f>
        <v>0</v>
      </c>
      <c r="H231" s="171"/>
      <c r="I231" s="172">
        <f>ROUND(E231*H231,2)</f>
        <v>0</v>
      </c>
      <c r="J231" s="171"/>
      <c r="K231" s="172">
        <f>ROUND(E231*J231,2)</f>
        <v>0</v>
      </c>
      <c r="L231" s="172">
        <v>21</v>
      </c>
      <c r="M231" s="172">
        <f>G231*(1+L231/100)</f>
        <v>0</v>
      </c>
      <c r="N231" s="172">
        <v>1.65E-3</v>
      </c>
      <c r="O231" s="172">
        <f>ROUND(E231*N231,2)</f>
        <v>7.0000000000000007E-2</v>
      </c>
      <c r="P231" s="172">
        <v>0</v>
      </c>
      <c r="Q231" s="172">
        <f>ROUND(E231*P231,2)</f>
        <v>0</v>
      </c>
      <c r="R231" s="172" t="s">
        <v>348</v>
      </c>
      <c r="S231" s="172" t="s">
        <v>157</v>
      </c>
      <c r="T231" s="173" t="s">
        <v>157</v>
      </c>
      <c r="U231" s="157">
        <v>7.0000000000000007E-2</v>
      </c>
      <c r="V231" s="157">
        <f>ROUND(E231*U231,2)</f>
        <v>2.8</v>
      </c>
      <c r="W231" s="157"/>
      <c r="X231" s="157" t="s">
        <v>189</v>
      </c>
      <c r="Y231" s="148"/>
      <c r="Z231" s="148"/>
      <c r="AA231" s="148"/>
      <c r="AB231" s="148"/>
      <c r="AC231" s="148"/>
      <c r="AD231" s="148"/>
      <c r="AE231" s="148"/>
      <c r="AF231" s="148"/>
      <c r="AG231" s="148" t="s">
        <v>190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5">
      <c r="A232" s="155"/>
      <c r="B232" s="156"/>
      <c r="C232" s="177" t="s">
        <v>402</v>
      </c>
      <c r="D232" s="158"/>
      <c r="E232" s="159">
        <v>40</v>
      </c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8"/>
      <c r="Z232" s="148"/>
      <c r="AA232" s="148"/>
      <c r="AB232" s="148"/>
      <c r="AC232" s="148"/>
      <c r="AD232" s="148"/>
      <c r="AE232" s="148"/>
      <c r="AF232" s="148"/>
      <c r="AG232" s="148" t="s">
        <v>146</v>
      </c>
      <c r="AH232" s="148">
        <v>0</v>
      </c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 x14ac:dyDescent="0.25">
      <c r="A233" s="155"/>
      <c r="B233" s="156"/>
      <c r="C233" s="240"/>
      <c r="D233" s="241"/>
      <c r="E233" s="241"/>
      <c r="F233" s="241"/>
      <c r="G233" s="241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48"/>
      <c r="Z233" s="148"/>
      <c r="AA233" s="148"/>
      <c r="AB233" s="148"/>
      <c r="AC233" s="148"/>
      <c r="AD233" s="148"/>
      <c r="AE233" s="148"/>
      <c r="AF233" s="148"/>
      <c r="AG233" s="148" t="s">
        <v>147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ht="20.399999999999999" outlineLevel="1" x14ac:dyDescent="0.25">
      <c r="A234" s="167">
        <v>55</v>
      </c>
      <c r="B234" s="168" t="s">
        <v>403</v>
      </c>
      <c r="C234" s="176" t="s">
        <v>404</v>
      </c>
      <c r="D234" s="169" t="s">
        <v>196</v>
      </c>
      <c r="E234" s="170">
        <v>2</v>
      </c>
      <c r="F234" s="171"/>
      <c r="G234" s="172">
        <f>ROUND(E234*F234,2)</f>
        <v>0</v>
      </c>
      <c r="H234" s="171"/>
      <c r="I234" s="172">
        <f>ROUND(E234*H234,2)</f>
        <v>0</v>
      </c>
      <c r="J234" s="171"/>
      <c r="K234" s="172">
        <f>ROUND(E234*J234,2)</f>
        <v>0</v>
      </c>
      <c r="L234" s="172">
        <v>21</v>
      </c>
      <c r="M234" s="172">
        <f>G234*(1+L234/100)</f>
        <v>0</v>
      </c>
      <c r="N234" s="172">
        <v>6.6E-3</v>
      </c>
      <c r="O234" s="172">
        <f>ROUND(E234*N234,2)</f>
        <v>0.01</v>
      </c>
      <c r="P234" s="172">
        <v>0</v>
      </c>
      <c r="Q234" s="172">
        <f>ROUND(E234*P234,2)</f>
        <v>0</v>
      </c>
      <c r="R234" s="172" t="s">
        <v>348</v>
      </c>
      <c r="S234" s="172" t="s">
        <v>157</v>
      </c>
      <c r="T234" s="173" t="s">
        <v>157</v>
      </c>
      <c r="U234" s="157">
        <v>0.28000000000000003</v>
      </c>
      <c r="V234" s="157">
        <f>ROUND(E234*U234,2)</f>
        <v>0.56000000000000005</v>
      </c>
      <c r="W234" s="157"/>
      <c r="X234" s="157" t="s">
        <v>189</v>
      </c>
      <c r="Y234" s="148"/>
      <c r="Z234" s="148"/>
      <c r="AA234" s="148"/>
      <c r="AB234" s="148"/>
      <c r="AC234" s="148"/>
      <c r="AD234" s="148"/>
      <c r="AE234" s="148"/>
      <c r="AF234" s="148"/>
      <c r="AG234" s="148" t="s">
        <v>190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5">
      <c r="A235" s="155"/>
      <c r="B235" s="156"/>
      <c r="C235" s="177" t="s">
        <v>405</v>
      </c>
      <c r="D235" s="158"/>
      <c r="E235" s="159">
        <v>2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146</v>
      </c>
      <c r="AH235" s="148">
        <v>0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5">
      <c r="A236" s="155"/>
      <c r="B236" s="156"/>
      <c r="C236" s="240"/>
      <c r="D236" s="241"/>
      <c r="E236" s="241"/>
      <c r="F236" s="241"/>
      <c r="G236" s="241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147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ht="20.399999999999999" outlineLevel="1" x14ac:dyDescent="0.25">
      <c r="A237" s="167">
        <v>56</v>
      </c>
      <c r="B237" s="168" t="s">
        <v>406</v>
      </c>
      <c r="C237" s="176" t="s">
        <v>407</v>
      </c>
      <c r="D237" s="169" t="s">
        <v>196</v>
      </c>
      <c r="E237" s="170">
        <v>1</v>
      </c>
      <c r="F237" s="171"/>
      <c r="G237" s="172">
        <f>ROUND(E237*F237,2)</f>
        <v>0</v>
      </c>
      <c r="H237" s="171"/>
      <c r="I237" s="172">
        <f>ROUND(E237*H237,2)</f>
        <v>0</v>
      </c>
      <c r="J237" s="171"/>
      <c r="K237" s="172">
        <f>ROUND(E237*J237,2)</f>
        <v>0</v>
      </c>
      <c r="L237" s="172">
        <v>21</v>
      </c>
      <c r="M237" s="172">
        <f>G237*(1+L237/100)</f>
        <v>0</v>
      </c>
      <c r="N237" s="172">
        <v>6.6E-3</v>
      </c>
      <c r="O237" s="172">
        <f>ROUND(E237*N237,2)</f>
        <v>0.01</v>
      </c>
      <c r="P237" s="172">
        <v>0</v>
      </c>
      <c r="Q237" s="172">
        <f>ROUND(E237*P237,2)</f>
        <v>0</v>
      </c>
      <c r="R237" s="172" t="s">
        <v>348</v>
      </c>
      <c r="S237" s="172" t="s">
        <v>157</v>
      </c>
      <c r="T237" s="173" t="s">
        <v>157</v>
      </c>
      <c r="U237" s="157">
        <v>0.56000000000000005</v>
      </c>
      <c r="V237" s="157">
        <f>ROUND(E237*U237,2)</f>
        <v>0.56000000000000005</v>
      </c>
      <c r="W237" s="157"/>
      <c r="X237" s="157" t="s">
        <v>189</v>
      </c>
      <c r="Y237" s="148"/>
      <c r="Z237" s="148"/>
      <c r="AA237" s="148"/>
      <c r="AB237" s="148"/>
      <c r="AC237" s="148"/>
      <c r="AD237" s="148"/>
      <c r="AE237" s="148"/>
      <c r="AF237" s="148"/>
      <c r="AG237" s="148" t="s">
        <v>190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5">
      <c r="A238" s="155"/>
      <c r="B238" s="156"/>
      <c r="C238" s="177" t="s">
        <v>408</v>
      </c>
      <c r="D238" s="158"/>
      <c r="E238" s="159">
        <v>1</v>
      </c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146</v>
      </c>
      <c r="AH238" s="148">
        <v>0</v>
      </c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5">
      <c r="A239" s="155"/>
      <c r="B239" s="156"/>
      <c r="C239" s="240"/>
      <c r="D239" s="241"/>
      <c r="E239" s="241"/>
      <c r="F239" s="241"/>
      <c r="G239" s="241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8"/>
      <c r="Z239" s="148"/>
      <c r="AA239" s="148"/>
      <c r="AB239" s="148"/>
      <c r="AC239" s="148"/>
      <c r="AD239" s="148"/>
      <c r="AE239" s="148"/>
      <c r="AF239" s="148"/>
      <c r="AG239" s="148" t="s">
        <v>147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ht="20.399999999999999" outlineLevel="1" x14ac:dyDescent="0.25">
      <c r="A240" s="167">
        <v>57</v>
      </c>
      <c r="B240" s="168" t="s">
        <v>409</v>
      </c>
      <c r="C240" s="176" t="s">
        <v>410</v>
      </c>
      <c r="D240" s="169" t="s">
        <v>212</v>
      </c>
      <c r="E240" s="170">
        <v>0.192</v>
      </c>
      <c r="F240" s="171"/>
      <c r="G240" s="172">
        <f>ROUND(E240*F240,2)</f>
        <v>0</v>
      </c>
      <c r="H240" s="171"/>
      <c r="I240" s="172">
        <f>ROUND(E240*H240,2)</f>
        <v>0</v>
      </c>
      <c r="J240" s="171"/>
      <c r="K240" s="172">
        <f>ROUND(E240*J240,2)</f>
        <v>0</v>
      </c>
      <c r="L240" s="172">
        <v>21</v>
      </c>
      <c r="M240" s="172">
        <f>G240*(1+L240/100)</f>
        <v>0</v>
      </c>
      <c r="N240" s="172">
        <v>2.5</v>
      </c>
      <c r="O240" s="172">
        <f>ROUND(E240*N240,2)</f>
        <v>0.48</v>
      </c>
      <c r="P240" s="172">
        <v>0</v>
      </c>
      <c r="Q240" s="172">
        <f>ROUND(E240*P240,2)</f>
        <v>0</v>
      </c>
      <c r="R240" s="172" t="s">
        <v>348</v>
      </c>
      <c r="S240" s="172" t="s">
        <v>157</v>
      </c>
      <c r="T240" s="173" t="s">
        <v>157</v>
      </c>
      <c r="U240" s="157">
        <v>1.45</v>
      </c>
      <c r="V240" s="157">
        <f>ROUND(E240*U240,2)</f>
        <v>0.28000000000000003</v>
      </c>
      <c r="W240" s="157"/>
      <c r="X240" s="157" t="s">
        <v>189</v>
      </c>
      <c r="Y240" s="148"/>
      <c r="Z240" s="148"/>
      <c r="AA240" s="148"/>
      <c r="AB240" s="148"/>
      <c r="AC240" s="148"/>
      <c r="AD240" s="148"/>
      <c r="AE240" s="148"/>
      <c r="AF240" s="148"/>
      <c r="AG240" s="148" t="s">
        <v>190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5">
      <c r="A241" s="155"/>
      <c r="B241" s="156"/>
      <c r="C241" s="249" t="s">
        <v>411</v>
      </c>
      <c r="D241" s="250"/>
      <c r="E241" s="250"/>
      <c r="F241" s="250"/>
      <c r="G241" s="250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192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5">
      <c r="A242" s="155"/>
      <c r="B242" s="156"/>
      <c r="C242" s="177" t="s">
        <v>412</v>
      </c>
      <c r="D242" s="158"/>
      <c r="E242" s="159">
        <v>0.192</v>
      </c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8"/>
      <c r="Z242" s="148"/>
      <c r="AA242" s="148"/>
      <c r="AB242" s="148"/>
      <c r="AC242" s="148"/>
      <c r="AD242" s="148"/>
      <c r="AE242" s="148"/>
      <c r="AF242" s="148"/>
      <c r="AG242" s="148" t="s">
        <v>146</v>
      </c>
      <c r="AH242" s="148">
        <v>0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5">
      <c r="A243" s="155"/>
      <c r="B243" s="156"/>
      <c r="C243" s="240"/>
      <c r="D243" s="241"/>
      <c r="E243" s="241"/>
      <c r="F243" s="241"/>
      <c r="G243" s="241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8"/>
      <c r="Z243" s="148"/>
      <c r="AA243" s="148"/>
      <c r="AB243" s="148"/>
      <c r="AC243" s="148"/>
      <c r="AD243" s="148"/>
      <c r="AE243" s="148"/>
      <c r="AF243" s="148"/>
      <c r="AG243" s="148" t="s">
        <v>147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ht="20.399999999999999" outlineLevel="1" x14ac:dyDescent="0.25">
      <c r="A244" s="167">
        <v>58</v>
      </c>
      <c r="B244" s="168" t="s">
        <v>413</v>
      </c>
      <c r="C244" s="176" t="s">
        <v>414</v>
      </c>
      <c r="D244" s="169" t="s">
        <v>187</v>
      </c>
      <c r="E244" s="170">
        <v>0.88</v>
      </c>
      <c r="F244" s="171"/>
      <c r="G244" s="172">
        <f>ROUND(E244*F244,2)</f>
        <v>0</v>
      </c>
      <c r="H244" s="171"/>
      <c r="I244" s="172">
        <f>ROUND(E244*H244,2)</f>
        <v>0</v>
      </c>
      <c r="J244" s="171"/>
      <c r="K244" s="172">
        <f>ROUND(E244*J244,2)</f>
        <v>0</v>
      </c>
      <c r="L244" s="172">
        <v>21</v>
      </c>
      <c r="M244" s="172">
        <f>G244*(1+L244/100)</f>
        <v>0</v>
      </c>
      <c r="N244" s="172">
        <v>0.78837000000000002</v>
      </c>
      <c r="O244" s="172">
        <f>ROUND(E244*N244,2)</f>
        <v>0.69</v>
      </c>
      <c r="P244" s="172">
        <v>0</v>
      </c>
      <c r="Q244" s="172">
        <f>ROUND(E244*P244,2)</f>
        <v>0</v>
      </c>
      <c r="R244" s="172" t="s">
        <v>415</v>
      </c>
      <c r="S244" s="172" t="s">
        <v>157</v>
      </c>
      <c r="T244" s="173" t="s">
        <v>157</v>
      </c>
      <c r="U244" s="157">
        <v>2.39</v>
      </c>
      <c r="V244" s="157">
        <f>ROUND(E244*U244,2)</f>
        <v>2.1</v>
      </c>
      <c r="W244" s="157"/>
      <c r="X244" s="157" t="s">
        <v>189</v>
      </c>
      <c r="Y244" s="148"/>
      <c r="Z244" s="148"/>
      <c r="AA244" s="148"/>
      <c r="AB244" s="148"/>
      <c r="AC244" s="148"/>
      <c r="AD244" s="148"/>
      <c r="AE244" s="148"/>
      <c r="AF244" s="148"/>
      <c r="AG244" s="148" t="s">
        <v>190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5">
      <c r="A245" s="155"/>
      <c r="B245" s="156"/>
      <c r="C245" s="249" t="s">
        <v>416</v>
      </c>
      <c r="D245" s="250"/>
      <c r="E245" s="250"/>
      <c r="F245" s="250"/>
      <c r="G245" s="250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192</v>
      </c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5">
      <c r="A246" s="155"/>
      <c r="B246" s="156"/>
      <c r="C246" s="177" t="s">
        <v>417</v>
      </c>
      <c r="D246" s="158"/>
      <c r="E246" s="159">
        <v>0.88</v>
      </c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8"/>
      <c r="Z246" s="148"/>
      <c r="AA246" s="148"/>
      <c r="AB246" s="148"/>
      <c r="AC246" s="148"/>
      <c r="AD246" s="148"/>
      <c r="AE246" s="148"/>
      <c r="AF246" s="148"/>
      <c r="AG246" s="148" t="s">
        <v>146</v>
      </c>
      <c r="AH246" s="148">
        <v>0</v>
      </c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5">
      <c r="A247" s="155"/>
      <c r="B247" s="156"/>
      <c r="C247" s="240"/>
      <c r="D247" s="241"/>
      <c r="E247" s="241"/>
      <c r="F247" s="241"/>
      <c r="G247" s="241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147</v>
      </c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ht="20.399999999999999" outlineLevel="1" x14ac:dyDescent="0.25">
      <c r="A248" s="167">
        <v>59</v>
      </c>
      <c r="B248" s="168" t="s">
        <v>418</v>
      </c>
      <c r="C248" s="176" t="s">
        <v>419</v>
      </c>
      <c r="D248" s="169" t="s">
        <v>196</v>
      </c>
      <c r="E248" s="170">
        <v>40.4</v>
      </c>
      <c r="F248" s="171"/>
      <c r="G248" s="172">
        <f>ROUND(E248*F248,2)</f>
        <v>0</v>
      </c>
      <c r="H248" s="171"/>
      <c r="I248" s="172">
        <f>ROUND(E248*H248,2)</f>
        <v>0</v>
      </c>
      <c r="J248" s="171"/>
      <c r="K248" s="172">
        <f>ROUND(E248*J248,2)</f>
        <v>0</v>
      </c>
      <c r="L248" s="172">
        <v>21</v>
      </c>
      <c r="M248" s="172">
        <f>G248*(1+L248/100)</f>
        <v>0</v>
      </c>
      <c r="N248" s="172">
        <v>2.4199999999999999E-2</v>
      </c>
      <c r="O248" s="172">
        <f>ROUND(E248*N248,2)</f>
        <v>0.98</v>
      </c>
      <c r="P248" s="172">
        <v>0</v>
      </c>
      <c r="Q248" s="172">
        <f>ROUND(E248*P248,2)</f>
        <v>0</v>
      </c>
      <c r="R248" s="172" t="s">
        <v>321</v>
      </c>
      <c r="S248" s="172" t="s">
        <v>157</v>
      </c>
      <c r="T248" s="173" t="s">
        <v>157</v>
      </c>
      <c r="U248" s="157">
        <v>0</v>
      </c>
      <c r="V248" s="157">
        <f>ROUND(E248*U248,2)</f>
        <v>0</v>
      </c>
      <c r="W248" s="157"/>
      <c r="X248" s="157" t="s">
        <v>322</v>
      </c>
      <c r="Y248" s="148"/>
      <c r="Z248" s="148"/>
      <c r="AA248" s="148"/>
      <c r="AB248" s="148"/>
      <c r="AC248" s="148"/>
      <c r="AD248" s="148"/>
      <c r="AE248" s="148"/>
      <c r="AF248" s="148"/>
      <c r="AG248" s="148" t="s">
        <v>323</v>
      </c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5">
      <c r="A249" s="155"/>
      <c r="B249" s="156"/>
      <c r="C249" s="177" t="s">
        <v>420</v>
      </c>
      <c r="D249" s="158"/>
      <c r="E249" s="159">
        <v>40.4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146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5">
      <c r="A250" s="155"/>
      <c r="B250" s="156"/>
      <c r="C250" s="240"/>
      <c r="D250" s="241"/>
      <c r="E250" s="241"/>
      <c r="F250" s="241"/>
      <c r="G250" s="241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147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5">
      <c r="A251" s="167">
        <v>60</v>
      </c>
      <c r="B251" s="168" t="s">
        <v>421</v>
      </c>
      <c r="C251" s="176" t="s">
        <v>422</v>
      </c>
      <c r="D251" s="169" t="s">
        <v>196</v>
      </c>
      <c r="E251" s="170">
        <v>1.01</v>
      </c>
      <c r="F251" s="171"/>
      <c r="G251" s="172">
        <f>ROUND(E251*F251,2)</f>
        <v>0</v>
      </c>
      <c r="H251" s="171"/>
      <c r="I251" s="172">
        <f>ROUND(E251*H251,2)</f>
        <v>0</v>
      </c>
      <c r="J251" s="171"/>
      <c r="K251" s="172">
        <f>ROUND(E251*J251,2)</f>
        <v>0</v>
      </c>
      <c r="L251" s="172">
        <v>21</v>
      </c>
      <c r="M251" s="172">
        <f>G251*(1+L251/100)</f>
        <v>0</v>
      </c>
      <c r="N251" s="172">
        <v>0.24</v>
      </c>
      <c r="O251" s="172">
        <f>ROUND(E251*N251,2)</f>
        <v>0.24</v>
      </c>
      <c r="P251" s="172">
        <v>0</v>
      </c>
      <c r="Q251" s="172">
        <f>ROUND(E251*P251,2)</f>
        <v>0</v>
      </c>
      <c r="R251" s="172" t="s">
        <v>321</v>
      </c>
      <c r="S251" s="172" t="s">
        <v>157</v>
      </c>
      <c r="T251" s="173" t="s">
        <v>157</v>
      </c>
      <c r="U251" s="157">
        <v>0</v>
      </c>
      <c r="V251" s="157">
        <f>ROUND(E251*U251,2)</f>
        <v>0</v>
      </c>
      <c r="W251" s="157"/>
      <c r="X251" s="157" t="s">
        <v>322</v>
      </c>
      <c r="Y251" s="148"/>
      <c r="Z251" s="148"/>
      <c r="AA251" s="148"/>
      <c r="AB251" s="148"/>
      <c r="AC251" s="148"/>
      <c r="AD251" s="148"/>
      <c r="AE251" s="148"/>
      <c r="AF251" s="148"/>
      <c r="AG251" s="148" t="s">
        <v>323</v>
      </c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5">
      <c r="A252" s="155"/>
      <c r="B252" s="156"/>
      <c r="C252" s="177" t="s">
        <v>423</v>
      </c>
      <c r="D252" s="158"/>
      <c r="E252" s="159">
        <v>1.01</v>
      </c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48"/>
      <c r="Z252" s="148"/>
      <c r="AA252" s="148"/>
      <c r="AB252" s="148"/>
      <c r="AC252" s="148"/>
      <c r="AD252" s="148"/>
      <c r="AE252" s="148"/>
      <c r="AF252" s="148"/>
      <c r="AG252" s="148" t="s">
        <v>146</v>
      </c>
      <c r="AH252" s="148">
        <v>0</v>
      </c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5">
      <c r="A253" s="155"/>
      <c r="B253" s="156"/>
      <c r="C253" s="240"/>
      <c r="D253" s="241"/>
      <c r="E253" s="241"/>
      <c r="F253" s="241"/>
      <c r="G253" s="241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147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5">
      <c r="A254" s="167">
        <v>61</v>
      </c>
      <c r="B254" s="168" t="s">
        <v>424</v>
      </c>
      <c r="C254" s="176" t="s">
        <v>425</v>
      </c>
      <c r="D254" s="169" t="s">
        <v>196</v>
      </c>
      <c r="E254" s="170">
        <v>2.02</v>
      </c>
      <c r="F254" s="171"/>
      <c r="G254" s="172">
        <f>ROUND(E254*F254,2)</f>
        <v>0</v>
      </c>
      <c r="H254" s="171"/>
      <c r="I254" s="172">
        <f>ROUND(E254*H254,2)</f>
        <v>0</v>
      </c>
      <c r="J254" s="171"/>
      <c r="K254" s="172">
        <f>ROUND(E254*J254,2)</f>
        <v>0</v>
      </c>
      <c r="L254" s="172">
        <v>21</v>
      </c>
      <c r="M254" s="172">
        <f>G254*(1+L254/100)</f>
        <v>0</v>
      </c>
      <c r="N254" s="172">
        <v>3.9E-2</v>
      </c>
      <c r="O254" s="172">
        <f>ROUND(E254*N254,2)</f>
        <v>0.08</v>
      </c>
      <c r="P254" s="172">
        <v>0</v>
      </c>
      <c r="Q254" s="172">
        <f>ROUND(E254*P254,2)</f>
        <v>0</v>
      </c>
      <c r="R254" s="172" t="s">
        <v>321</v>
      </c>
      <c r="S254" s="172" t="s">
        <v>157</v>
      </c>
      <c r="T254" s="173" t="s">
        <v>157</v>
      </c>
      <c r="U254" s="157">
        <v>0</v>
      </c>
      <c r="V254" s="157">
        <f>ROUND(E254*U254,2)</f>
        <v>0</v>
      </c>
      <c r="W254" s="157"/>
      <c r="X254" s="157" t="s">
        <v>322</v>
      </c>
      <c r="Y254" s="148"/>
      <c r="Z254" s="148"/>
      <c r="AA254" s="148"/>
      <c r="AB254" s="148"/>
      <c r="AC254" s="148"/>
      <c r="AD254" s="148"/>
      <c r="AE254" s="148"/>
      <c r="AF254" s="148"/>
      <c r="AG254" s="148" t="s">
        <v>323</v>
      </c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5">
      <c r="A255" s="155"/>
      <c r="B255" s="156"/>
      <c r="C255" s="177" t="s">
        <v>426</v>
      </c>
      <c r="D255" s="158"/>
      <c r="E255" s="159">
        <v>2.02</v>
      </c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146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5">
      <c r="A256" s="155"/>
      <c r="B256" s="156"/>
      <c r="C256" s="240"/>
      <c r="D256" s="241"/>
      <c r="E256" s="241"/>
      <c r="F256" s="241"/>
      <c r="G256" s="241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147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x14ac:dyDescent="0.25">
      <c r="A257" s="161" t="s">
        <v>136</v>
      </c>
      <c r="B257" s="162" t="s">
        <v>82</v>
      </c>
      <c r="C257" s="175" t="s">
        <v>83</v>
      </c>
      <c r="D257" s="163"/>
      <c r="E257" s="164"/>
      <c r="F257" s="165"/>
      <c r="G257" s="165">
        <f>SUMIF(AG258:AG341,"&lt;&gt;NOR",G258:G341)</f>
        <v>0</v>
      </c>
      <c r="H257" s="165"/>
      <c r="I257" s="165">
        <f>SUM(I258:I341)</f>
        <v>0</v>
      </c>
      <c r="J257" s="165"/>
      <c r="K257" s="165">
        <f>SUM(K258:K341)</f>
        <v>0</v>
      </c>
      <c r="L257" s="165"/>
      <c r="M257" s="165">
        <f>SUM(M258:M341)</f>
        <v>0</v>
      </c>
      <c r="N257" s="165"/>
      <c r="O257" s="165">
        <f>SUM(O258:O341)</f>
        <v>109.82000000000002</v>
      </c>
      <c r="P257" s="165"/>
      <c r="Q257" s="165">
        <f>SUM(Q258:Q341)</f>
        <v>0</v>
      </c>
      <c r="R257" s="165"/>
      <c r="S257" s="165"/>
      <c r="T257" s="166"/>
      <c r="U257" s="160"/>
      <c r="V257" s="160">
        <f>SUM(V258:V341)</f>
        <v>156.12</v>
      </c>
      <c r="W257" s="160"/>
      <c r="X257" s="160"/>
      <c r="AG257" t="s">
        <v>137</v>
      </c>
    </row>
    <row r="258" spans="1:60" ht="20.399999999999999" outlineLevel="1" x14ac:dyDescent="0.25">
      <c r="A258" s="167">
        <v>62</v>
      </c>
      <c r="B258" s="168" t="s">
        <v>427</v>
      </c>
      <c r="C258" s="176" t="s">
        <v>428</v>
      </c>
      <c r="D258" s="169" t="s">
        <v>187</v>
      </c>
      <c r="E258" s="170">
        <v>76</v>
      </c>
      <c r="F258" s="171"/>
      <c r="G258" s="172">
        <f>ROUND(E258*F258,2)</f>
        <v>0</v>
      </c>
      <c r="H258" s="171"/>
      <c r="I258" s="172">
        <f>ROUND(E258*H258,2)</f>
        <v>0</v>
      </c>
      <c r="J258" s="171"/>
      <c r="K258" s="172">
        <f>ROUND(E258*J258,2)</f>
        <v>0</v>
      </c>
      <c r="L258" s="172">
        <v>21</v>
      </c>
      <c r="M258" s="172">
        <f>G258*(1+L258/100)</f>
        <v>0</v>
      </c>
      <c r="N258" s="172">
        <v>0.46305000000000002</v>
      </c>
      <c r="O258" s="172">
        <f>ROUND(E258*N258,2)</f>
        <v>35.19</v>
      </c>
      <c r="P258" s="172">
        <v>0</v>
      </c>
      <c r="Q258" s="172">
        <f>ROUND(E258*P258,2)</f>
        <v>0</v>
      </c>
      <c r="R258" s="172" t="s">
        <v>204</v>
      </c>
      <c r="S258" s="172" t="s">
        <v>157</v>
      </c>
      <c r="T258" s="173" t="s">
        <v>157</v>
      </c>
      <c r="U258" s="157">
        <v>0.03</v>
      </c>
      <c r="V258" s="157">
        <f>ROUND(E258*U258,2)</f>
        <v>2.2799999999999998</v>
      </c>
      <c r="W258" s="157"/>
      <c r="X258" s="157" t="s">
        <v>189</v>
      </c>
      <c r="Y258" s="148"/>
      <c r="Z258" s="148"/>
      <c r="AA258" s="148"/>
      <c r="AB258" s="148"/>
      <c r="AC258" s="148"/>
      <c r="AD258" s="148"/>
      <c r="AE258" s="148"/>
      <c r="AF258" s="148"/>
      <c r="AG258" s="148" t="s">
        <v>190</v>
      </c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5">
      <c r="A259" s="155"/>
      <c r="B259" s="156"/>
      <c r="C259" s="177" t="s">
        <v>429</v>
      </c>
      <c r="D259" s="158"/>
      <c r="E259" s="159">
        <v>17.100000000000001</v>
      </c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146</v>
      </c>
      <c r="AH259" s="148">
        <v>0</v>
      </c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5">
      <c r="A260" s="155"/>
      <c r="B260" s="156"/>
      <c r="C260" s="177" t="s">
        <v>430</v>
      </c>
      <c r="D260" s="158"/>
      <c r="E260" s="159">
        <v>58.9</v>
      </c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48"/>
      <c r="Z260" s="148"/>
      <c r="AA260" s="148"/>
      <c r="AB260" s="148"/>
      <c r="AC260" s="148"/>
      <c r="AD260" s="148"/>
      <c r="AE260" s="148"/>
      <c r="AF260" s="148"/>
      <c r="AG260" s="148" t="s">
        <v>146</v>
      </c>
      <c r="AH260" s="148">
        <v>0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5">
      <c r="A261" s="155"/>
      <c r="B261" s="156"/>
      <c r="C261" s="240"/>
      <c r="D261" s="241"/>
      <c r="E261" s="241"/>
      <c r="F261" s="241"/>
      <c r="G261" s="241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147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ht="20.399999999999999" outlineLevel="1" x14ac:dyDescent="0.25">
      <c r="A262" s="167">
        <v>63</v>
      </c>
      <c r="B262" s="168" t="s">
        <v>431</v>
      </c>
      <c r="C262" s="176" t="s">
        <v>432</v>
      </c>
      <c r="D262" s="169" t="s">
        <v>187</v>
      </c>
      <c r="E262" s="170">
        <v>17.600000000000001</v>
      </c>
      <c r="F262" s="171"/>
      <c r="G262" s="172">
        <f>ROUND(E262*F262,2)</f>
        <v>0</v>
      </c>
      <c r="H262" s="171"/>
      <c r="I262" s="172">
        <f>ROUND(E262*H262,2)</f>
        <v>0</v>
      </c>
      <c r="J262" s="171"/>
      <c r="K262" s="172">
        <f>ROUND(E262*J262,2)</f>
        <v>0</v>
      </c>
      <c r="L262" s="172">
        <v>21</v>
      </c>
      <c r="M262" s="172">
        <f>G262*(1+L262/100)</f>
        <v>0</v>
      </c>
      <c r="N262" s="172">
        <v>0.15826000000000001</v>
      </c>
      <c r="O262" s="172">
        <f>ROUND(E262*N262,2)</f>
        <v>2.79</v>
      </c>
      <c r="P262" s="172">
        <v>0</v>
      </c>
      <c r="Q262" s="172">
        <f>ROUND(E262*P262,2)</f>
        <v>0</v>
      </c>
      <c r="R262" s="172" t="s">
        <v>204</v>
      </c>
      <c r="S262" s="172" t="s">
        <v>157</v>
      </c>
      <c r="T262" s="173" t="s">
        <v>157</v>
      </c>
      <c r="U262" s="157">
        <v>0.06</v>
      </c>
      <c r="V262" s="157">
        <f>ROUND(E262*U262,2)</f>
        <v>1.06</v>
      </c>
      <c r="W262" s="157"/>
      <c r="X262" s="157" t="s">
        <v>189</v>
      </c>
      <c r="Y262" s="148"/>
      <c r="Z262" s="148"/>
      <c r="AA262" s="148"/>
      <c r="AB262" s="148"/>
      <c r="AC262" s="148"/>
      <c r="AD262" s="148"/>
      <c r="AE262" s="148"/>
      <c r="AF262" s="148"/>
      <c r="AG262" s="148" t="s">
        <v>190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5">
      <c r="A263" s="155"/>
      <c r="B263" s="156"/>
      <c r="C263" s="249" t="s">
        <v>433</v>
      </c>
      <c r="D263" s="250"/>
      <c r="E263" s="250"/>
      <c r="F263" s="250"/>
      <c r="G263" s="250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8"/>
      <c r="Z263" s="148"/>
      <c r="AA263" s="148"/>
      <c r="AB263" s="148"/>
      <c r="AC263" s="148"/>
      <c r="AD263" s="148"/>
      <c r="AE263" s="148"/>
      <c r="AF263" s="148"/>
      <c r="AG263" s="148" t="s">
        <v>192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5">
      <c r="A264" s="155"/>
      <c r="B264" s="156"/>
      <c r="C264" s="177" t="s">
        <v>434</v>
      </c>
      <c r="D264" s="158"/>
      <c r="E264" s="159">
        <v>17.600000000000001</v>
      </c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146</v>
      </c>
      <c r="AH264" s="148">
        <v>0</v>
      </c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5">
      <c r="A265" s="155"/>
      <c r="B265" s="156"/>
      <c r="C265" s="240"/>
      <c r="D265" s="241"/>
      <c r="E265" s="241"/>
      <c r="F265" s="241"/>
      <c r="G265" s="241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147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 x14ac:dyDescent="0.25">
      <c r="A266" s="167">
        <v>64</v>
      </c>
      <c r="B266" s="168" t="s">
        <v>435</v>
      </c>
      <c r="C266" s="176" t="s">
        <v>436</v>
      </c>
      <c r="D266" s="169" t="s">
        <v>330</v>
      </c>
      <c r="E266" s="170">
        <v>5.5439999999999996</v>
      </c>
      <c r="F266" s="171"/>
      <c r="G266" s="172">
        <f>ROUND(E266*F266,2)</f>
        <v>0</v>
      </c>
      <c r="H266" s="171"/>
      <c r="I266" s="172">
        <f>ROUND(E266*H266,2)</f>
        <v>0</v>
      </c>
      <c r="J266" s="171"/>
      <c r="K266" s="172">
        <f>ROUND(E266*J266,2)</f>
        <v>0</v>
      </c>
      <c r="L266" s="172">
        <v>21</v>
      </c>
      <c r="M266" s="172">
        <f>G266*(1+L266/100)</f>
        <v>0</v>
      </c>
      <c r="N266" s="172">
        <v>1.1000000000000001</v>
      </c>
      <c r="O266" s="172">
        <f>ROUND(E266*N266,2)</f>
        <v>6.1</v>
      </c>
      <c r="P266" s="172">
        <v>0</v>
      </c>
      <c r="Q266" s="172">
        <f>ROUND(E266*P266,2)</f>
        <v>0</v>
      </c>
      <c r="R266" s="172" t="s">
        <v>204</v>
      </c>
      <c r="S266" s="172" t="s">
        <v>157</v>
      </c>
      <c r="T266" s="173" t="s">
        <v>157</v>
      </c>
      <c r="U266" s="157">
        <v>0.16</v>
      </c>
      <c r="V266" s="157">
        <f>ROUND(E266*U266,2)</f>
        <v>0.89</v>
      </c>
      <c r="W266" s="157"/>
      <c r="X266" s="157" t="s">
        <v>189</v>
      </c>
      <c r="Y266" s="148"/>
      <c r="Z266" s="148"/>
      <c r="AA266" s="148"/>
      <c r="AB266" s="148"/>
      <c r="AC266" s="148"/>
      <c r="AD266" s="148"/>
      <c r="AE266" s="148"/>
      <c r="AF266" s="148"/>
      <c r="AG266" s="148" t="s">
        <v>190</v>
      </c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5">
      <c r="A267" s="155"/>
      <c r="B267" s="156"/>
      <c r="C267" s="249" t="s">
        <v>437</v>
      </c>
      <c r="D267" s="250"/>
      <c r="E267" s="250"/>
      <c r="F267" s="250"/>
      <c r="G267" s="250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192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5">
      <c r="A268" s="155"/>
      <c r="B268" s="156"/>
      <c r="C268" s="177" t="s">
        <v>438</v>
      </c>
      <c r="D268" s="158"/>
      <c r="E268" s="159">
        <v>5.5439999999999996</v>
      </c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48"/>
      <c r="Z268" s="148"/>
      <c r="AA268" s="148"/>
      <c r="AB268" s="148"/>
      <c r="AC268" s="148"/>
      <c r="AD268" s="148"/>
      <c r="AE268" s="148"/>
      <c r="AF268" s="148"/>
      <c r="AG268" s="148" t="s">
        <v>146</v>
      </c>
      <c r="AH268" s="148">
        <v>0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5">
      <c r="A269" s="155"/>
      <c r="B269" s="156"/>
      <c r="C269" s="240"/>
      <c r="D269" s="241"/>
      <c r="E269" s="241"/>
      <c r="F269" s="241"/>
      <c r="G269" s="241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147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5">
      <c r="A270" s="167">
        <v>65</v>
      </c>
      <c r="B270" s="168" t="s">
        <v>439</v>
      </c>
      <c r="C270" s="176" t="s">
        <v>440</v>
      </c>
      <c r="D270" s="169" t="s">
        <v>187</v>
      </c>
      <c r="E270" s="170">
        <v>17.600000000000001</v>
      </c>
      <c r="F270" s="171"/>
      <c r="G270" s="172">
        <f>ROUND(E270*F270,2)</f>
        <v>0</v>
      </c>
      <c r="H270" s="171"/>
      <c r="I270" s="172">
        <f>ROUND(E270*H270,2)</f>
        <v>0</v>
      </c>
      <c r="J270" s="171"/>
      <c r="K270" s="172">
        <f>ROUND(E270*J270,2)</f>
        <v>0</v>
      </c>
      <c r="L270" s="172">
        <v>21</v>
      </c>
      <c r="M270" s="172">
        <f>G270*(1+L270/100)</f>
        <v>0</v>
      </c>
      <c r="N270" s="172">
        <v>0.30651</v>
      </c>
      <c r="O270" s="172">
        <f>ROUND(E270*N270,2)</f>
        <v>5.39</v>
      </c>
      <c r="P270" s="172">
        <v>0</v>
      </c>
      <c r="Q270" s="172">
        <f>ROUND(E270*P270,2)</f>
        <v>0</v>
      </c>
      <c r="R270" s="172" t="s">
        <v>204</v>
      </c>
      <c r="S270" s="172" t="s">
        <v>157</v>
      </c>
      <c r="T270" s="173" t="s">
        <v>157</v>
      </c>
      <c r="U270" s="157">
        <v>0.03</v>
      </c>
      <c r="V270" s="157">
        <f>ROUND(E270*U270,2)</f>
        <v>0.53</v>
      </c>
      <c r="W270" s="157"/>
      <c r="X270" s="157" t="s">
        <v>189</v>
      </c>
      <c r="Y270" s="148"/>
      <c r="Z270" s="148"/>
      <c r="AA270" s="148"/>
      <c r="AB270" s="148"/>
      <c r="AC270" s="148"/>
      <c r="AD270" s="148"/>
      <c r="AE270" s="148"/>
      <c r="AF270" s="148"/>
      <c r="AG270" s="148" t="s">
        <v>190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5">
      <c r="A271" s="155"/>
      <c r="B271" s="156"/>
      <c r="C271" s="249" t="s">
        <v>441</v>
      </c>
      <c r="D271" s="250"/>
      <c r="E271" s="250"/>
      <c r="F271" s="250"/>
      <c r="G271" s="250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8"/>
      <c r="Z271" s="148"/>
      <c r="AA271" s="148"/>
      <c r="AB271" s="148"/>
      <c r="AC271" s="148"/>
      <c r="AD271" s="148"/>
      <c r="AE271" s="148"/>
      <c r="AF271" s="148"/>
      <c r="AG271" s="148" t="s">
        <v>192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5">
      <c r="A272" s="155"/>
      <c r="B272" s="156"/>
      <c r="C272" s="177" t="s">
        <v>434</v>
      </c>
      <c r="D272" s="158"/>
      <c r="E272" s="159">
        <v>17.600000000000001</v>
      </c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48"/>
      <c r="Z272" s="148"/>
      <c r="AA272" s="148"/>
      <c r="AB272" s="148"/>
      <c r="AC272" s="148"/>
      <c r="AD272" s="148"/>
      <c r="AE272" s="148"/>
      <c r="AF272" s="148"/>
      <c r="AG272" s="148" t="s">
        <v>146</v>
      </c>
      <c r="AH272" s="148">
        <v>0</v>
      </c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5">
      <c r="A273" s="155"/>
      <c r="B273" s="156"/>
      <c r="C273" s="240"/>
      <c r="D273" s="241"/>
      <c r="E273" s="241"/>
      <c r="F273" s="241"/>
      <c r="G273" s="241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147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5">
      <c r="A274" s="167">
        <v>66</v>
      </c>
      <c r="B274" s="168" t="s">
        <v>442</v>
      </c>
      <c r="C274" s="176" t="s">
        <v>443</v>
      </c>
      <c r="D274" s="169" t="s">
        <v>187</v>
      </c>
      <c r="E274" s="170">
        <v>12.975</v>
      </c>
      <c r="F274" s="171"/>
      <c r="G274" s="172">
        <f>ROUND(E274*F274,2)</f>
        <v>0</v>
      </c>
      <c r="H274" s="171"/>
      <c r="I274" s="172">
        <f>ROUND(E274*H274,2)</f>
        <v>0</v>
      </c>
      <c r="J274" s="171"/>
      <c r="K274" s="172">
        <f>ROUND(E274*J274,2)</f>
        <v>0</v>
      </c>
      <c r="L274" s="172">
        <v>21</v>
      </c>
      <c r="M274" s="172">
        <f>G274*(1+L274/100)</f>
        <v>0</v>
      </c>
      <c r="N274" s="172">
        <v>0.40869</v>
      </c>
      <c r="O274" s="172">
        <f>ROUND(E274*N274,2)</f>
        <v>5.3</v>
      </c>
      <c r="P274" s="172">
        <v>0</v>
      </c>
      <c r="Q274" s="172">
        <f>ROUND(E274*P274,2)</f>
        <v>0</v>
      </c>
      <c r="R274" s="172" t="s">
        <v>204</v>
      </c>
      <c r="S274" s="172" t="s">
        <v>157</v>
      </c>
      <c r="T274" s="173" t="s">
        <v>157</v>
      </c>
      <c r="U274" s="157">
        <v>0.03</v>
      </c>
      <c r="V274" s="157">
        <f>ROUND(E274*U274,2)</f>
        <v>0.39</v>
      </c>
      <c r="W274" s="157"/>
      <c r="X274" s="157" t="s">
        <v>189</v>
      </c>
      <c r="Y274" s="148"/>
      <c r="Z274" s="148"/>
      <c r="AA274" s="148"/>
      <c r="AB274" s="148"/>
      <c r="AC274" s="148"/>
      <c r="AD274" s="148"/>
      <c r="AE274" s="148"/>
      <c r="AF274" s="148"/>
      <c r="AG274" s="148" t="s">
        <v>190</v>
      </c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 x14ac:dyDescent="0.25">
      <c r="A275" s="155"/>
      <c r="B275" s="156"/>
      <c r="C275" s="249" t="s">
        <v>441</v>
      </c>
      <c r="D275" s="250"/>
      <c r="E275" s="250"/>
      <c r="F275" s="250"/>
      <c r="G275" s="250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192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5">
      <c r="A276" s="155"/>
      <c r="B276" s="156"/>
      <c r="C276" s="177" t="s">
        <v>444</v>
      </c>
      <c r="D276" s="158"/>
      <c r="E276" s="159">
        <v>12.975</v>
      </c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146</v>
      </c>
      <c r="AH276" s="148">
        <v>0</v>
      </c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5">
      <c r="A277" s="155"/>
      <c r="B277" s="156"/>
      <c r="C277" s="240"/>
      <c r="D277" s="241"/>
      <c r="E277" s="241"/>
      <c r="F277" s="241"/>
      <c r="G277" s="241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147</v>
      </c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5">
      <c r="A278" s="167">
        <v>67</v>
      </c>
      <c r="B278" s="168" t="s">
        <v>445</v>
      </c>
      <c r="C278" s="176" t="s">
        <v>446</v>
      </c>
      <c r="D278" s="169" t="s">
        <v>187</v>
      </c>
      <c r="E278" s="170">
        <v>17.600000000000001</v>
      </c>
      <c r="F278" s="171"/>
      <c r="G278" s="172">
        <f>ROUND(E278*F278,2)</f>
        <v>0</v>
      </c>
      <c r="H278" s="171"/>
      <c r="I278" s="172">
        <f>ROUND(E278*H278,2)</f>
        <v>0</v>
      </c>
      <c r="J278" s="171"/>
      <c r="K278" s="172">
        <f>ROUND(E278*J278,2)</f>
        <v>0</v>
      </c>
      <c r="L278" s="172">
        <v>21</v>
      </c>
      <c r="M278" s="172">
        <f>G278*(1+L278/100)</f>
        <v>0</v>
      </c>
      <c r="N278" s="172">
        <v>3.4000000000000002E-4</v>
      </c>
      <c r="O278" s="172">
        <f>ROUND(E278*N278,2)</f>
        <v>0.01</v>
      </c>
      <c r="P278" s="172">
        <v>0</v>
      </c>
      <c r="Q278" s="172">
        <f>ROUND(E278*P278,2)</f>
        <v>0</v>
      </c>
      <c r="R278" s="172" t="s">
        <v>204</v>
      </c>
      <c r="S278" s="172" t="s">
        <v>157</v>
      </c>
      <c r="T278" s="173" t="s">
        <v>157</v>
      </c>
      <c r="U278" s="157">
        <v>0.01</v>
      </c>
      <c r="V278" s="157">
        <f>ROUND(E278*U278,2)</f>
        <v>0.18</v>
      </c>
      <c r="W278" s="157"/>
      <c r="X278" s="157" t="s">
        <v>189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190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5">
      <c r="A279" s="155"/>
      <c r="B279" s="156"/>
      <c r="C279" s="177" t="s">
        <v>447</v>
      </c>
      <c r="D279" s="158"/>
      <c r="E279" s="159">
        <v>17.600000000000001</v>
      </c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146</v>
      </c>
      <c r="AH279" s="148">
        <v>0</v>
      </c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5">
      <c r="A280" s="155"/>
      <c r="B280" s="156"/>
      <c r="C280" s="240"/>
      <c r="D280" s="241"/>
      <c r="E280" s="241"/>
      <c r="F280" s="241"/>
      <c r="G280" s="241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48"/>
      <c r="Z280" s="148"/>
      <c r="AA280" s="148"/>
      <c r="AB280" s="148"/>
      <c r="AC280" s="148"/>
      <c r="AD280" s="148"/>
      <c r="AE280" s="148"/>
      <c r="AF280" s="148"/>
      <c r="AG280" s="148" t="s">
        <v>147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 x14ac:dyDescent="0.25">
      <c r="A281" s="167">
        <v>68</v>
      </c>
      <c r="B281" s="168" t="s">
        <v>448</v>
      </c>
      <c r="C281" s="176" t="s">
        <v>449</v>
      </c>
      <c r="D281" s="169" t="s">
        <v>187</v>
      </c>
      <c r="E281" s="170">
        <v>26.46</v>
      </c>
      <c r="F281" s="171"/>
      <c r="G281" s="172">
        <f>ROUND(E281*F281,2)</f>
        <v>0</v>
      </c>
      <c r="H281" s="171"/>
      <c r="I281" s="172">
        <f>ROUND(E281*H281,2)</f>
        <v>0</v>
      </c>
      <c r="J281" s="171"/>
      <c r="K281" s="172">
        <f>ROUND(E281*J281,2)</f>
        <v>0</v>
      </c>
      <c r="L281" s="172">
        <v>21</v>
      </c>
      <c r="M281" s="172">
        <f>G281*(1+L281/100)</f>
        <v>0</v>
      </c>
      <c r="N281" s="172">
        <v>5.0000000000000001E-4</v>
      </c>
      <c r="O281" s="172">
        <f>ROUND(E281*N281,2)</f>
        <v>0.01</v>
      </c>
      <c r="P281" s="172">
        <v>0</v>
      </c>
      <c r="Q281" s="172">
        <f>ROUND(E281*P281,2)</f>
        <v>0</v>
      </c>
      <c r="R281" s="172" t="s">
        <v>204</v>
      </c>
      <c r="S281" s="172" t="s">
        <v>157</v>
      </c>
      <c r="T281" s="173" t="s">
        <v>157</v>
      </c>
      <c r="U281" s="157">
        <v>2E-3</v>
      </c>
      <c r="V281" s="157">
        <f>ROUND(E281*U281,2)</f>
        <v>0.05</v>
      </c>
      <c r="W281" s="157"/>
      <c r="X281" s="157" t="s">
        <v>189</v>
      </c>
      <c r="Y281" s="148"/>
      <c r="Z281" s="148"/>
      <c r="AA281" s="148"/>
      <c r="AB281" s="148"/>
      <c r="AC281" s="148"/>
      <c r="AD281" s="148"/>
      <c r="AE281" s="148"/>
      <c r="AF281" s="148"/>
      <c r="AG281" s="148" t="s">
        <v>190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5">
      <c r="A282" s="155"/>
      <c r="B282" s="156"/>
      <c r="C282" s="177" t="s">
        <v>450</v>
      </c>
      <c r="D282" s="158"/>
      <c r="E282" s="159">
        <v>17.600000000000001</v>
      </c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48"/>
      <c r="Z282" s="148"/>
      <c r="AA282" s="148"/>
      <c r="AB282" s="148"/>
      <c r="AC282" s="148"/>
      <c r="AD282" s="148"/>
      <c r="AE282" s="148"/>
      <c r="AF282" s="148"/>
      <c r="AG282" s="148" t="s">
        <v>146</v>
      </c>
      <c r="AH282" s="148">
        <v>0</v>
      </c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 x14ac:dyDescent="0.25">
      <c r="A283" s="155"/>
      <c r="B283" s="156"/>
      <c r="C283" s="177" t="s">
        <v>451</v>
      </c>
      <c r="D283" s="158"/>
      <c r="E283" s="159">
        <v>8.86</v>
      </c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146</v>
      </c>
      <c r="AH283" s="148">
        <v>0</v>
      </c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 x14ac:dyDescent="0.25">
      <c r="A284" s="155"/>
      <c r="B284" s="156"/>
      <c r="C284" s="240"/>
      <c r="D284" s="241"/>
      <c r="E284" s="241"/>
      <c r="F284" s="241"/>
      <c r="G284" s="241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8"/>
      <c r="Z284" s="148"/>
      <c r="AA284" s="148"/>
      <c r="AB284" s="148"/>
      <c r="AC284" s="148"/>
      <c r="AD284" s="148"/>
      <c r="AE284" s="148"/>
      <c r="AF284" s="148"/>
      <c r="AG284" s="148" t="s">
        <v>147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ht="20.399999999999999" outlineLevel="1" x14ac:dyDescent="0.25">
      <c r="A285" s="167">
        <v>69</v>
      </c>
      <c r="B285" s="168" t="s">
        <v>452</v>
      </c>
      <c r="C285" s="176" t="s">
        <v>453</v>
      </c>
      <c r="D285" s="169" t="s">
        <v>187</v>
      </c>
      <c r="E285" s="170">
        <v>26.46</v>
      </c>
      <c r="F285" s="171"/>
      <c r="G285" s="172">
        <f>ROUND(E285*F285,2)</f>
        <v>0</v>
      </c>
      <c r="H285" s="171"/>
      <c r="I285" s="172">
        <f>ROUND(E285*H285,2)</f>
        <v>0</v>
      </c>
      <c r="J285" s="171"/>
      <c r="K285" s="172">
        <f>ROUND(E285*J285,2)</f>
        <v>0</v>
      </c>
      <c r="L285" s="172">
        <v>21</v>
      </c>
      <c r="M285" s="172">
        <f>G285*(1+L285/100)</f>
        <v>0</v>
      </c>
      <c r="N285" s="172">
        <v>0.10373</v>
      </c>
      <c r="O285" s="172">
        <f>ROUND(E285*N285,2)</f>
        <v>2.74</v>
      </c>
      <c r="P285" s="172">
        <v>0</v>
      </c>
      <c r="Q285" s="172">
        <f>ROUND(E285*P285,2)</f>
        <v>0</v>
      </c>
      <c r="R285" s="172" t="s">
        <v>204</v>
      </c>
      <c r="S285" s="172" t="s">
        <v>157</v>
      </c>
      <c r="T285" s="173" t="s">
        <v>157</v>
      </c>
      <c r="U285" s="157">
        <v>0.06</v>
      </c>
      <c r="V285" s="157">
        <f>ROUND(E285*U285,2)</f>
        <v>1.59</v>
      </c>
      <c r="W285" s="157"/>
      <c r="X285" s="157" t="s">
        <v>189</v>
      </c>
      <c r="Y285" s="148"/>
      <c r="Z285" s="148"/>
      <c r="AA285" s="148"/>
      <c r="AB285" s="148"/>
      <c r="AC285" s="148"/>
      <c r="AD285" s="148"/>
      <c r="AE285" s="148"/>
      <c r="AF285" s="148"/>
      <c r="AG285" s="148" t="s">
        <v>190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5">
      <c r="A286" s="155"/>
      <c r="B286" s="156"/>
      <c r="C286" s="177" t="s">
        <v>450</v>
      </c>
      <c r="D286" s="158"/>
      <c r="E286" s="159">
        <v>17.600000000000001</v>
      </c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48"/>
      <c r="Z286" s="148"/>
      <c r="AA286" s="148"/>
      <c r="AB286" s="148"/>
      <c r="AC286" s="148"/>
      <c r="AD286" s="148"/>
      <c r="AE286" s="148"/>
      <c r="AF286" s="148"/>
      <c r="AG286" s="148" t="s">
        <v>146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5">
      <c r="A287" s="155"/>
      <c r="B287" s="156"/>
      <c r="C287" s="177" t="s">
        <v>451</v>
      </c>
      <c r="D287" s="158"/>
      <c r="E287" s="159">
        <v>8.86</v>
      </c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146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 x14ac:dyDescent="0.25">
      <c r="A288" s="155"/>
      <c r="B288" s="156"/>
      <c r="C288" s="240"/>
      <c r="D288" s="241"/>
      <c r="E288" s="241"/>
      <c r="F288" s="241"/>
      <c r="G288" s="241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48"/>
      <c r="Z288" s="148"/>
      <c r="AA288" s="148"/>
      <c r="AB288" s="148"/>
      <c r="AC288" s="148"/>
      <c r="AD288" s="148"/>
      <c r="AE288" s="148"/>
      <c r="AF288" s="148"/>
      <c r="AG288" s="148" t="s">
        <v>147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 x14ac:dyDescent="0.25">
      <c r="A289" s="167">
        <v>70</v>
      </c>
      <c r="B289" s="168" t="s">
        <v>454</v>
      </c>
      <c r="C289" s="176" t="s">
        <v>455</v>
      </c>
      <c r="D289" s="169" t="s">
        <v>187</v>
      </c>
      <c r="E289" s="170">
        <v>60</v>
      </c>
      <c r="F289" s="171"/>
      <c r="G289" s="172">
        <f>ROUND(E289*F289,2)</f>
        <v>0</v>
      </c>
      <c r="H289" s="171"/>
      <c r="I289" s="172">
        <f>ROUND(E289*H289,2)</f>
        <v>0</v>
      </c>
      <c r="J289" s="171"/>
      <c r="K289" s="172">
        <f>ROUND(E289*J289,2)</f>
        <v>0</v>
      </c>
      <c r="L289" s="172">
        <v>21</v>
      </c>
      <c r="M289" s="172">
        <f>G289*(1+L289/100)</f>
        <v>0</v>
      </c>
      <c r="N289" s="172">
        <v>0.11</v>
      </c>
      <c r="O289" s="172">
        <f>ROUND(E289*N289,2)</f>
        <v>6.6</v>
      </c>
      <c r="P289" s="172">
        <v>0</v>
      </c>
      <c r="Q289" s="172">
        <f>ROUND(E289*P289,2)</f>
        <v>0</v>
      </c>
      <c r="R289" s="172" t="s">
        <v>204</v>
      </c>
      <c r="S289" s="172" t="s">
        <v>157</v>
      </c>
      <c r="T289" s="173" t="s">
        <v>157</v>
      </c>
      <c r="U289" s="157">
        <v>1.19</v>
      </c>
      <c r="V289" s="157">
        <f>ROUND(E289*U289,2)</f>
        <v>71.400000000000006</v>
      </c>
      <c r="W289" s="157"/>
      <c r="X289" s="157" t="s">
        <v>189</v>
      </c>
      <c r="Y289" s="148"/>
      <c r="Z289" s="148"/>
      <c r="AA289" s="148"/>
      <c r="AB289" s="148"/>
      <c r="AC289" s="148"/>
      <c r="AD289" s="148"/>
      <c r="AE289" s="148"/>
      <c r="AF289" s="148"/>
      <c r="AG289" s="148" t="s">
        <v>190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5">
      <c r="A290" s="155"/>
      <c r="B290" s="156"/>
      <c r="C290" s="249" t="s">
        <v>456</v>
      </c>
      <c r="D290" s="250"/>
      <c r="E290" s="250"/>
      <c r="F290" s="250"/>
      <c r="G290" s="250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8"/>
      <c r="Z290" s="148"/>
      <c r="AA290" s="148"/>
      <c r="AB290" s="148"/>
      <c r="AC290" s="148"/>
      <c r="AD290" s="148"/>
      <c r="AE290" s="148"/>
      <c r="AF290" s="148"/>
      <c r="AG290" s="148" t="s">
        <v>192</v>
      </c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81" t="str">
        <f>C290</f>
        <v>s provedením lože do 50 mm, s vyplněním spár, s dvojím beraněním a se smetením přebytečného materiálu na krajnici</v>
      </c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5">
      <c r="A291" s="155"/>
      <c r="B291" s="156"/>
      <c r="C291" s="177" t="s">
        <v>457</v>
      </c>
      <c r="D291" s="158"/>
      <c r="E291" s="159">
        <v>60</v>
      </c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146</v>
      </c>
      <c r="AH291" s="148">
        <v>0</v>
      </c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5">
      <c r="A292" s="155"/>
      <c r="B292" s="156"/>
      <c r="C292" s="240"/>
      <c r="D292" s="241"/>
      <c r="E292" s="241"/>
      <c r="F292" s="241"/>
      <c r="G292" s="241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8"/>
      <c r="Z292" s="148"/>
      <c r="AA292" s="148"/>
      <c r="AB292" s="148"/>
      <c r="AC292" s="148"/>
      <c r="AD292" s="148"/>
      <c r="AE292" s="148"/>
      <c r="AF292" s="148"/>
      <c r="AG292" s="148" t="s">
        <v>147</v>
      </c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5">
      <c r="A293" s="167">
        <v>71</v>
      </c>
      <c r="B293" s="168" t="s">
        <v>458</v>
      </c>
      <c r="C293" s="176" t="s">
        <v>459</v>
      </c>
      <c r="D293" s="169" t="s">
        <v>187</v>
      </c>
      <c r="E293" s="170">
        <v>82.5</v>
      </c>
      <c r="F293" s="171"/>
      <c r="G293" s="172">
        <f>ROUND(E293*F293,2)</f>
        <v>0</v>
      </c>
      <c r="H293" s="171"/>
      <c r="I293" s="172">
        <f>ROUND(E293*H293,2)</f>
        <v>0</v>
      </c>
      <c r="J293" s="171"/>
      <c r="K293" s="172">
        <f>ROUND(E293*J293,2)</f>
        <v>0</v>
      </c>
      <c r="L293" s="172">
        <v>21</v>
      </c>
      <c r="M293" s="172">
        <f>G293*(1+L293/100)</f>
        <v>0</v>
      </c>
      <c r="N293" s="172">
        <v>7.3899999999999993E-2</v>
      </c>
      <c r="O293" s="172">
        <f>ROUND(E293*N293,2)</f>
        <v>6.1</v>
      </c>
      <c r="P293" s="172">
        <v>0</v>
      </c>
      <c r="Q293" s="172">
        <f>ROUND(E293*P293,2)</f>
        <v>0</v>
      </c>
      <c r="R293" s="172" t="s">
        <v>204</v>
      </c>
      <c r="S293" s="172" t="s">
        <v>157</v>
      </c>
      <c r="T293" s="173" t="s">
        <v>157</v>
      </c>
      <c r="U293" s="157">
        <v>0.45</v>
      </c>
      <c r="V293" s="157">
        <f>ROUND(E293*U293,2)</f>
        <v>37.130000000000003</v>
      </c>
      <c r="W293" s="157"/>
      <c r="X293" s="157" t="s">
        <v>189</v>
      </c>
      <c r="Y293" s="148"/>
      <c r="Z293" s="148"/>
      <c r="AA293" s="148"/>
      <c r="AB293" s="148"/>
      <c r="AC293" s="148"/>
      <c r="AD293" s="148"/>
      <c r="AE293" s="148"/>
      <c r="AF293" s="148"/>
      <c r="AG293" s="148" t="s">
        <v>190</v>
      </c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ht="21" outlineLevel="1" x14ac:dyDescent="0.25">
      <c r="A294" s="155"/>
      <c r="B294" s="156"/>
      <c r="C294" s="249" t="s">
        <v>460</v>
      </c>
      <c r="D294" s="250"/>
      <c r="E294" s="250"/>
      <c r="F294" s="250"/>
      <c r="G294" s="250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48"/>
      <c r="Z294" s="148"/>
      <c r="AA294" s="148"/>
      <c r="AB294" s="148"/>
      <c r="AC294" s="148"/>
      <c r="AD294" s="148"/>
      <c r="AE294" s="148"/>
      <c r="AF294" s="148"/>
      <c r="AG294" s="148" t="s">
        <v>192</v>
      </c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81" t="str">
        <f>C294</f>
        <v>s provedením lože z kameniva drceného, s vyplněním spár, s dvojitým hutněním a se smetením přebytečného materiálu na krajnici. S dodáním hmot pro lože a výplň spár.</v>
      </c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5">
      <c r="A295" s="155"/>
      <c r="B295" s="156"/>
      <c r="C295" s="177" t="s">
        <v>461</v>
      </c>
      <c r="D295" s="158"/>
      <c r="E295" s="159">
        <v>82.5</v>
      </c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146</v>
      </c>
      <c r="AH295" s="148">
        <v>0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5">
      <c r="A296" s="155"/>
      <c r="B296" s="156"/>
      <c r="C296" s="240"/>
      <c r="D296" s="241"/>
      <c r="E296" s="241"/>
      <c r="F296" s="241"/>
      <c r="G296" s="241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48"/>
      <c r="Z296" s="148"/>
      <c r="AA296" s="148"/>
      <c r="AB296" s="148"/>
      <c r="AC296" s="148"/>
      <c r="AD296" s="148"/>
      <c r="AE296" s="148"/>
      <c r="AF296" s="148"/>
      <c r="AG296" s="148" t="s">
        <v>147</v>
      </c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5">
      <c r="A297" s="167">
        <v>72</v>
      </c>
      <c r="B297" s="168" t="s">
        <v>462</v>
      </c>
      <c r="C297" s="176" t="s">
        <v>463</v>
      </c>
      <c r="D297" s="169" t="s">
        <v>187</v>
      </c>
      <c r="E297" s="170">
        <v>9.1</v>
      </c>
      <c r="F297" s="171"/>
      <c r="G297" s="172">
        <f>ROUND(E297*F297,2)</f>
        <v>0</v>
      </c>
      <c r="H297" s="171"/>
      <c r="I297" s="172">
        <f>ROUND(E297*H297,2)</f>
        <v>0</v>
      </c>
      <c r="J297" s="171"/>
      <c r="K297" s="172">
        <f>ROUND(E297*J297,2)</f>
        <v>0</v>
      </c>
      <c r="L297" s="172">
        <v>21</v>
      </c>
      <c r="M297" s="172">
        <f>G297*(1+L297/100)</f>
        <v>0</v>
      </c>
      <c r="N297" s="172">
        <v>0</v>
      </c>
      <c r="O297" s="172">
        <f>ROUND(E297*N297,2)</f>
        <v>0</v>
      </c>
      <c r="P297" s="172">
        <v>0</v>
      </c>
      <c r="Q297" s="172">
        <f>ROUND(E297*P297,2)</f>
        <v>0</v>
      </c>
      <c r="R297" s="172" t="s">
        <v>204</v>
      </c>
      <c r="S297" s="172" t="s">
        <v>157</v>
      </c>
      <c r="T297" s="173" t="s">
        <v>157</v>
      </c>
      <c r="U297" s="157">
        <v>0.06</v>
      </c>
      <c r="V297" s="157">
        <f>ROUND(E297*U297,2)</f>
        <v>0.55000000000000004</v>
      </c>
      <c r="W297" s="157"/>
      <c r="X297" s="157" t="s">
        <v>189</v>
      </c>
      <c r="Y297" s="148"/>
      <c r="Z297" s="148"/>
      <c r="AA297" s="148"/>
      <c r="AB297" s="148"/>
      <c r="AC297" s="148"/>
      <c r="AD297" s="148"/>
      <c r="AE297" s="148"/>
      <c r="AF297" s="148"/>
      <c r="AG297" s="148" t="s">
        <v>190</v>
      </c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ht="21" outlineLevel="1" x14ac:dyDescent="0.25">
      <c r="A298" s="155"/>
      <c r="B298" s="156"/>
      <c r="C298" s="249" t="s">
        <v>460</v>
      </c>
      <c r="D298" s="250"/>
      <c r="E298" s="250"/>
      <c r="F298" s="250"/>
      <c r="G298" s="250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48"/>
      <c r="Z298" s="148"/>
      <c r="AA298" s="148"/>
      <c r="AB298" s="148"/>
      <c r="AC298" s="148"/>
      <c r="AD298" s="148"/>
      <c r="AE298" s="148"/>
      <c r="AF298" s="148"/>
      <c r="AG298" s="148" t="s">
        <v>192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81" t="str">
        <f>C298</f>
        <v>s provedením lože z kameniva drceného, s vyplněním spár, s dvojitým hutněním a se smetením přebytečného materiálu na krajnici. S dodáním hmot pro lože a výplň spár.</v>
      </c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5">
      <c r="A299" s="155"/>
      <c r="B299" s="156"/>
      <c r="C299" s="177" t="s">
        <v>464</v>
      </c>
      <c r="D299" s="158"/>
      <c r="E299" s="159">
        <v>9.1</v>
      </c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146</v>
      </c>
      <c r="AH299" s="148">
        <v>0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5">
      <c r="A300" s="155"/>
      <c r="B300" s="156"/>
      <c r="C300" s="240"/>
      <c r="D300" s="241"/>
      <c r="E300" s="241"/>
      <c r="F300" s="241"/>
      <c r="G300" s="241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48"/>
      <c r="Z300" s="148"/>
      <c r="AA300" s="148"/>
      <c r="AB300" s="148"/>
      <c r="AC300" s="148"/>
      <c r="AD300" s="148"/>
      <c r="AE300" s="148"/>
      <c r="AF300" s="148"/>
      <c r="AG300" s="148" t="s">
        <v>147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 x14ac:dyDescent="0.25">
      <c r="A301" s="167">
        <v>73</v>
      </c>
      <c r="B301" s="168" t="s">
        <v>465</v>
      </c>
      <c r="C301" s="176" t="s">
        <v>466</v>
      </c>
      <c r="D301" s="169" t="s">
        <v>187</v>
      </c>
      <c r="E301" s="170">
        <v>7.28</v>
      </c>
      <c r="F301" s="171"/>
      <c r="G301" s="172">
        <f>ROUND(E301*F301,2)</f>
        <v>0</v>
      </c>
      <c r="H301" s="171"/>
      <c r="I301" s="172">
        <f>ROUND(E301*H301,2)</f>
        <v>0</v>
      </c>
      <c r="J301" s="171"/>
      <c r="K301" s="172">
        <f>ROUND(E301*J301,2)</f>
        <v>0</v>
      </c>
      <c r="L301" s="172">
        <v>21</v>
      </c>
      <c r="M301" s="172">
        <f>G301*(1+L301/100)</f>
        <v>0</v>
      </c>
      <c r="N301" s="172">
        <v>0</v>
      </c>
      <c r="O301" s="172">
        <f>ROUND(E301*N301,2)</f>
        <v>0</v>
      </c>
      <c r="P301" s="172">
        <v>0</v>
      </c>
      <c r="Q301" s="172">
        <f>ROUND(E301*P301,2)</f>
        <v>0</v>
      </c>
      <c r="R301" s="172" t="s">
        <v>204</v>
      </c>
      <c r="S301" s="172" t="s">
        <v>157</v>
      </c>
      <c r="T301" s="173" t="s">
        <v>157</v>
      </c>
      <c r="U301" s="157">
        <v>0.08</v>
      </c>
      <c r="V301" s="157">
        <f>ROUND(E301*U301,2)</f>
        <v>0.57999999999999996</v>
      </c>
      <c r="W301" s="157"/>
      <c r="X301" s="157" t="s">
        <v>189</v>
      </c>
      <c r="Y301" s="148"/>
      <c r="Z301" s="148"/>
      <c r="AA301" s="148"/>
      <c r="AB301" s="148"/>
      <c r="AC301" s="148"/>
      <c r="AD301" s="148"/>
      <c r="AE301" s="148"/>
      <c r="AF301" s="148"/>
      <c r="AG301" s="148" t="s">
        <v>190</v>
      </c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ht="21" outlineLevel="1" x14ac:dyDescent="0.25">
      <c r="A302" s="155"/>
      <c r="B302" s="156"/>
      <c r="C302" s="249" t="s">
        <v>460</v>
      </c>
      <c r="D302" s="250"/>
      <c r="E302" s="250"/>
      <c r="F302" s="250"/>
      <c r="G302" s="250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48"/>
      <c r="Z302" s="148"/>
      <c r="AA302" s="148"/>
      <c r="AB302" s="148"/>
      <c r="AC302" s="148"/>
      <c r="AD302" s="148"/>
      <c r="AE302" s="148"/>
      <c r="AF302" s="148"/>
      <c r="AG302" s="148" t="s">
        <v>192</v>
      </c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81" t="str">
        <f>C302</f>
        <v>s provedením lože z kameniva drceného, s vyplněním spár, s dvojitým hutněním a se smetením přebytečného materiálu na krajnici. S dodáním hmot pro lože a výplň spár.</v>
      </c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5">
      <c r="A303" s="155"/>
      <c r="B303" s="156"/>
      <c r="C303" s="177" t="s">
        <v>467</v>
      </c>
      <c r="D303" s="158"/>
      <c r="E303" s="159">
        <v>7.28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146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5">
      <c r="A304" s="155"/>
      <c r="B304" s="156"/>
      <c r="C304" s="240"/>
      <c r="D304" s="241"/>
      <c r="E304" s="241"/>
      <c r="F304" s="241"/>
      <c r="G304" s="241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48"/>
      <c r="Z304" s="148"/>
      <c r="AA304" s="148"/>
      <c r="AB304" s="148"/>
      <c r="AC304" s="148"/>
      <c r="AD304" s="148"/>
      <c r="AE304" s="148"/>
      <c r="AF304" s="148"/>
      <c r="AG304" s="148" t="s">
        <v>147</v>
      </c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5">
      <c r="A305" s="167">
        <v>74</v>
      </c>
      <c r="B305" s="168" t="s">
        <v>468</v>
      </c>
      <c r="C305" s="176" t="s">
        <v>469</v>
      </c>
      <c r="D305" s="169" t="s">
        <v>347</v>
      </c>
      <c r="E305" s="170">
        <v>44.2</v>
      </c>
      <c r="F305" s="171"/>
      <c r="G305" s="172">
        <f>ROUND(E305*F305,2)</f>
        <v>0</v>
      </c>
      <c r="H305" s="171"/>
      <c r="I305" s="172">
        <f>ROUND(E305*H305,2)</f>
        <v>0</v>
      </c>
      <c r="J305" s="171"/>
      <c r="K305" s="172">
        <f>ROUND(E305*J305,2)</f>
        <v>0</v>
      </c>
      <c r="L305" s="172">
        <v>21</v>
      </c>
      <c r="M305" s="172">
        <f>G305*(1+L305/100)</f>
        <v>0</v>
      </c>
      <c r="N305" s="172">
        <v>3.3E-4</v>
      </c>
      <c r="O305" s="172">
        <f>ROUND(E305*N305,2)</f>
        <v>0.01</v>
      </c>
      <c r="P305" s="172">
        <v>0</v>
      </c>
      <c r="Q305" s="172">
        <f>ROUND(E305*P305,2)</f>
        <v>0</v>
      </c>
      <c r="R305" s="172" t="s">
        <v>204</v>
      </c>
      <c r="S305" s="172" t="s">
        <v>157</v>
      </c>
      <c r="T305" s="173" t="s">
        <v>157</v>
      </c>
      <c r="U305" s="157">
        <v>0.41</v>
      </c>
      <c r="V305" s="157">
        <f>ROUND(E305*U305,2)</f>
        <v>18.12</v>
      </c>
      <c r="W305" s="157"/>
      <c r="X305" s="157" t="s">
        <v>189</v>
      </c>
      <c r="Y305" s="148"/>
      <c r="Z305" s="148"/>
      <c r="AA305" s="148"/>
      <c r="AB305" s="148"/>
      <c r="AC305" s="148"/>
      <c r="AD305" s="148"/>
      <c r="AE305" s="148"/>
      <c r="AF305" s="148"/>
      <c r="AG305" s="148" t="s">
        <v>190</v>
      </c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5">
      <c r="A306" s="155"/>
      <c r="B306" s="156"/>
      <c r="C306" s="177" t="s">
        <v>470</v>
      </c>
      <c r="D306" s="158"/>
      <c r="E306" s="159">
        <v>44.2</v>
      </c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48"/>
      <c r="Z306" s="148"/>
      <c r="AA306" s="148"/>
      <c r="AB306" s="148"/>
      <c r="AC306" s="148"/>
      <c r="AD306" s="148"/>
      <c r="AE306" s="148"/>
      <c r="AF306" s="148"/>
      <c r="AG306" s="148" t="s">
        <v>146</v>
      </c>
      <c r="AH306" s="148">
        <v>0</v>
      </c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 x14ac:dyDescent="0.25">
      <c r="A307" s="155"/>
      <c r="B307" s="156"/>
      <c r="C307" s="240"/>
      <c r="D307" s="241"/>
      <c r="E307" s="241"/>
      <c r="F307" s="241"/>
      <c r="G307" s="241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147</v>
      </c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 x14ac:dyDescent="0.25">
      <c r="A308" s="167">
        <v>75</v>
      </c>
      <c r="B308" s="168" t="s">
        <v>471</v>
      </c>
      <c r="C308" s="176" t="s">
        <v>472</v>
      </c>
      <c r="D308" s="169" t="s">
        <v>196</v>
      </c>
      <c r="E308" s="170">
        <v>1</v>
      </c>
      <c r="F308" s="171"/>
      <c r="G308" s="172">
        <f>ROUND(E308*F308,2)</f>
        <v>0</v>
      </c>
      <c r="H308" s="171"/>
      <c r="I308" s="172">
        <f>ROUND(E308*H308,2)</f>
        <v>0</v>
      </c>
      <c r="J308" s="171"/>
      <c r="K308" s="172">
        <f>ROUND(E308*J308,2)</f>
        <v>0</v>
      </c>
      <c r="L308" s="172">
        <v>21</v>
      </c>
      <c r="M308" s="172">
        <f>G308*(1+L308/100)</f>
        <v>0</v>
      </c>
      <c r="N308" s="172">
        <v>0.22344</v>
      </c>
      <c r="O308" s="172">
        <f>ROUND(E308*N308,2)</f>
        <v>0.22</v>
      </c>
      <c r="P308" s="172">
        <v>0</v>
      </c>
      <c r="Q308" s="172">
        <f>ROUND(E308*P308,2)</f>
        <v>0</v>
      </c>
      <c r="R308" s="172" t="s">
        <v>204</v>
      </c>
      <c r="S308" s="172" t="s">
        <v>157</v>
      </c>
      <c r="T308" s="173" t="s">
        <v>157</v>
      </c>
      <c r="U308" s="157">
        <v>5.53</v>
      </c>
      <c r="V308" s="157">
        <f>ROUND(E308*U308,2)</f>
        <v>5.53</v>
      </c>
      <c r="W308" s="157"/>
      <c r="X308" s="157" t="s">
        <v>189</v>
      </c>
      <c r="Y308" s="148"/>
      <c r="Z308" s="148"/>
      <c r="AA308" s="148"/>
      <c r="AB308" s="148"/>
      <c r="AC308" s="148"/>
      <c r="AD308" s="148"/>
      <c r="AE308" s="148"/>
      <c r="AF308" s="148"/>
      <c r="AG308" s="148" t="s">
        <v>190</v>
      </c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 x14ac:dyDescent="0.25">
      <c r="A309" s="155"/>
      <c r="B309" s="156"/>
      <c r="C309" s="249" t="s">
        <v>473</v>
      </c>
      <c r="D309" s="250"/>
      <c r="E309" s="250"/>
      <c r="F309" s="250"/>
      <c r="G309" s="250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48"/>
      <c r="Z309" s="148"/>
      <c r="AA309" s="148"/>
      <c r="AB309" s="148"/>
      <c r="AC309" s="148"/>
      <c r="AD309" s="148"/>
      <c r="AE309" s="148"/>
      <c r="AF309" s="148"/>
      <c r="AG309" s="148" t="s">
        <v>192</v>
      </c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 x14ac:dyDescent="0.25">
      <c r="A310" s="155"/>
      <c r="B310" s="156"/>
      <c r="C310" s="177" t="s">
        <v>474</v>
      </c>
      <c r="D310" s="158"/>
      <c r="E310" s="159">
        <v>1</v>
      </c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8"/>
      <c r="Z310" s="148"/>
      <c r="AA310" s="148"/>
      <c r="AB310" s="148"/>
      <c r="AC310" s="148"/>
      <c r="AD310" s="148"/>
      <c r="AE310" s="148"/>
      <c r="AF310" s="148"/>
      <c r="AG310" s="148" t="s">
        <v>146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5">
      <c r="A311" s="155"/>
      <c r="B311" s="156"/>
      <c r="C311" s="240"/>
      <c r="D311" s="241"/>
      <c r="E311" s="241"/>
      <c r="F311" s="241"/>
      <c r="G311" s="241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147</v>
      </c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ht="20.399999999999999" outlineLevel="1" x14ac:dyDescent="0.25">
      <c r="A312" s="167">
        <v>76</v>
      </c>
      <c r="B312" s="168" t="s">
        <v>475</v>
      </c>
      <c r="C312" s="176" t="s">
        <v>476</v>
      </c>
      <c r="D312" s="169" t="s">
        <v>196</v>
      </c>
      <c r="E312" s="170">
        <v>4.25</v>
      </c>
      <c r="F312" s="171"/>
      <c r="G312" s="172">
        <f>ROUND(E312*F312,2)</f>
        <v>0</v>
      </c>
      <c r="H312" s="171"/>
      <c r="I312" s="172">
        <f>ROUND(E312*H312,2)</f>
        <v>0</v>
      </c>
      <c r="J312" s="171"/>
      <c r="K312" s="172">
        <f>ROUND(E312*J312,2)</f>
        <v>0</v>
      </c>
      <c r="L312" s="172">
        <v>21</v>
      </c>
      <c r="M312" s="172">
        <f>G312*(1+L312/100)</f>
        <v>0</v>
      </c>
      <c r="N312" s="172">
        <v>1.8332200000000001</v>
      </c>
      <c r="O312" s="172">
        <f>ROUND(E312*N312,2)</f>
        <v>7.79</v>
      </c>
      <c r="P312" s="172">
        <v>0</v>
      </c>
      <c r="Q312" s="172">
        <f>ROUND(E312*P312,2)</f>
        <v>0</v>
      </c>
      <c r="R312" s="172" t="s">
        <v>204</v>
      </c>
      <c r="S312" s="172" t="s">
        <v>157</v>
      </c>
      <c r="T312" s="173" t="s">
        <v>157</v>
      </c>
      <c r="U312" s="157">
        <v>2.25</v>
      </c>
      <c r="V312" s="157">
        <f>ROUND(E312*U312,2)</f>
        <v>9.56</v>
      </c>
      <c r="W312" s="157"/>
      <c r="X312" s="157" t="s">
        <v>189</v>
      </c>
      <c r="Y312" s="148"/>
      <c r="Z312" s="148"/>
      <c r="AA312" s="148"/>
      <c r="AB312" s="148"/>
      <c r="AC312" s="148"/>
      <c r="AD312" s="148"/>
      <c r="AE312" s="148"/>
      <c r="AF312" s="148"/>
      <c r="AG312" s="148" t="s">
        <v>190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5">
      <c r="A313" s="155"/>
      <c r="B313" s="156"/>
      <c r="C313" s="249" t="s">
        <v>473</v>
      </c>
      <c r="D313" s="250"/>
      <c r="E313" s="250"/>
      <c r="F313" s="250"/>
      <c r="G313" s="250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48"/>
      <c r="Z313" s="148"/>
      <c r="AA313" s="148"/>
      <c r="AB313" s="148"/>
      <c r="AC313" s="148"/>
      <c r="AD313" s="148"/>
      <c r="AE313" s="148"/>
      <c r="AF313" s="148"/>
      <c r="AG313" s="148" t="s">
        <v>192</v>
      </c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5">
      <c r="A314" s="155"/>
      <c r="B314" s="156"/>
      <c r="C314" s="177" t="s">
        <v>477</v>
      </c>
      <c r="D314" s="158"/>
      <c r="E314" s="159">
        <v>4.25</v>
      </c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 t="s">
        <v>146</v>
      </c>
      <c r="AH314" s="148">
        <v>0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5">
      <c r="A315" s="155"/>
      <c r="B315" s="156"/>
      <c r="C315" s="240"/>
      <c r="D315" s="241"/>
      <c r="E315" s="241"/>
      <c r="F315" s="241"/>
      <c r="G315" s="241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48"/>
      <c r="Z315" s="148"/>
      <c r="AA315" s="148"/>
      <c r="AB315" s="148"/>
      <c r="AC315" s="148"/>
      <c r="AD315" s="148"/>
      <c r="AE315" s="148"/>
      <c r="AF315" s="148"/>
      <c r="AG315" s="148" t="s">
        <v>147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5">
      <c r="A316" s="167">
        <v>77</v>
      </c>
      <c r="B316" s="168" t="s">
        <v>478</v>
      </c>
      <c r="C316" s="176" t="s">
        <v>479</v>
      </c>
      <c r="D316" s="169" t="s">
        <v>347</v>
      </c>
      <c r="E316" s="170">
        <v>48.3</v>
      </c>
      <c r="F316" s="171"/>
      <c r="G316" s="172">
        <f>ROUND(E316*F316,2)</f>
        <v>0</v>
      </c>
      <c r="H316" s="171"/>
      <c r="I316" s="172">
        <f>ROUND(E316*H316,2)</f>
        <v>0</v>
      </c>
      <c r="J316" s="171"/>
      <c r="K316" s="172">
        <f>ROUND(E316*J316,2)</f>
        <v>0</v>
      </c>
      <c r="L316" s="172">
        <v>21</v>
      </c>
      <c r="M316" s="172">
        <f>G316*(1+L316/100)</f>
        <v>0</v>
      </c>
      <c r="N316" s="172">
        <v>2.2399999999999998E-3</v>
      </c>
      <c r="O316" s="172">
        <f>ROUND(E316*N316,2)</f>
        <v>0.11</v>
      </c>
      <c r="P316" s="172">
        <v>0</v>
      </c>
      <c r="Q316" s="172">
        <f>ROUND(E316*P316,2)</f>
        <v>0</v>
      </c>
      <c r="R316" s="172" t="s">
        <v>204</v>
      </c>
      <c r="S316" s="172" t="s">
        <v>157</v>
      </c>
      <c r="T316" s="173" t="s">
        <v>157</v>
      </c>
      <c r="U316" s="157">
        <v>0.13</v>
      </c>
      <c r="V316" s="157">
        <f>ROUND(E316*U316,2)</f>
        <v>6.28</v>
      </c>
      <c r="W316" s="157"/>
      <c r="X316" s="157" t="s">
        <v>189</v>
      </c>
      <c r="Y316" s="148"/>
      <c r="Z316" s="148"/>
      <c r="AA316" s="148"/>
      <c r="AB316" s="148"/>
      <c r="AC316" s="148"/>
      <c r="AD316" s="148"/>
      <c r="AE316" s="148"/>
      <c r="AF316" s="148"/>
      <c r="AG316" s="148" t="s">
        <v>190</v>
      </c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5">
      <c r="A317" s="155"/>
      <c r="B317" s="156"/>
      <c r="C317" s="249" t="s">
        <v>480</v>
      </c>
      <c r="D317" s="250"/>
      <c r="E317" s="250"/>
      <c r="F317" s="250"/>
      <c r="G317" s="250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192</v>
      </c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5">
      <c r="A318" s="155"/>
      <c r="B318" s="156"/>
      <c r="C318" s="177" t="s">
        <v>481</v>
      </c>
      <c r="D318" s="158"/>
      <c r="E318" s="159">
        <v>44.3</v>
      </c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48"/>
      <c r="Z318" s="148"/>
      <c r="AA318" s="148"/>
      <c r="AB318" s="148"/>
      <c r="AC318" s="148"/>
      <c r="AD318" s="148"/>
      <c r="AE318" s="148"/>
      <c r="AF318" s="148"/>
      <c r="AG318" s="148" t="s">
        <v>146</v>
      </c>
      <c r="AH318" s="148">
        <v>0</v>
      </c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5">
      <c r="A319" s="155"/>
      <c r="B319" s="156"/>
      <c r="C319" s="177" t="s">
        <v>482</v>
      </c>
      <c r="D319" s="158"/>
      <c r="E319" s="159">
        <v>4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146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5">
      <c r="A320" s="155"/>
      <c r="B320" s="156"/>
      <c r="C320" s="240"/>
      <c r="D320" s="241"/>
      <c r="E320" s="241"/>
      <c r="F320" s="241"/>
      <c r="G320" s="241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48"/>
      <c r="Z320" s="148"/>
      <c r="AA320" s="148"/>
      <c r="AB320" s="148"/>
      <c r="AC320" s="148"/>
      <c r="AD320" s="148"/>
      <c r="AE320" s="148"/>
      <c r="AF320" s="148"/>
      <c r="AG320" s="148" t="s">
        <v>147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outlineLevel="1" x14ac:dyDescent="0.25">
      <c r="A321" s="167">
        <v>78</v>
      </c>
      <c r="B321" s="168" t="s">
        <v>483</v>
      </c>
      <c r="C321" s="176" t="s">
        <v>484</v>
      </c>
      <c r="D321" s="169" t="s">
        <v>330</v>
      </c>
      <c r="E321" s="170">
        <v>15.3</v>
      </c>
      <c r="F321" s="171"/>
      <c r="G321" s="172">
        <f>ROUND(E321*F321,2)</f>
        <v>0</v>
      </c>
      <c r="H321" s="171"/>
      <c r="I321" s="172">
        <f>ROUND(E321*H321,2)</f>
        <v>0</v>
      </c>
      <c r="J321" s="171"/>
      <c r="K321" s="172">
        <f>ROUND(E321*J321,2)</f>
        <v>0</v>
      </c>
      <c r="L321" s="172">
        <v>21</v>
      </c>
      <c r="M321" s="172">
        <f>G321*(1+L321/100)</f>
        <v>0</v>
      </c>
      <c r="N321" s="172">
        <v>1</v>
      </c>
      <c r="O321" s="172">
        <f>ROUND(E321*N321,2)</f>
        <v>15.3</v>
      </c>
      <c r="P321" s="172">
        <v>0</v>
      </c>
      <c r="Q321" s="172">
        <f>ROUND(E321*P321,2)</f>
        <v>0</v>
      </c>
      <c r="R321" s="172" t="s">
        <v>321</v>
      </c>
      <c r="S321" s="172" t="s">
        <v>157</v>
      </c>
      <c r="T321" s="173" t="s">
        <v>157</v>
      </c>
      <c r="U321" s="157">
        <v>0</v>
      </c>
      <c r="V321" s="157">
        <f>ROUND(E321*U321,2)</f>
        <v>0</v>
      </c>
      <c r="W321" s="157"/>
      <c r="X321" s="157" t="s">
        <v>322</v>
      </c>
      <c r="Y321" s="148"/>
      <c r="Z321" s="148"/>
      <c r="AA321" s="148"/>
      <c r="AB321" s="148"/>
      <c r="AC321" s="148"/>
      <c r="AD321" s="148"/>
      <c r="AE321" s="148"/>
      <c r="AF321" s="148"/>
      <c r="AG321" s="148" t="s">
        <v>323</v>
      </c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5">
      <c r="A322" s="155"/>
      <c r="B322" s="156"/>
      <c r="C322" s="177" t="s">
        <v>485</v>
      </c>
      <c r="D322" s="158"/>
      <c r="E322" s="159">
        <v>15.3</v>
      </c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48"/>
      <c r="Z322" s="148"/>
      <c r="AA322" s="148"/>
      <c r="AB322" s="148"/>
      <c r="AC322" s="148"/>
      <c r="AD322" s="148"/>
      <c r="AE322" s="148"/>
      <c r="AF322" s="148"/>
      <c r="AG322" s="148" t="s">
        <v>146</v>
      </c>
      <c r="AH322" s="148">
        <v>0</v>
      </c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5">
      <c r="A323" s="155"/>
      <c r="B323" s="156"/>
      <c r="C323" s="240"/>
      <c r="D323" s="241"/>
      <c r="E323" s="241"/>
      <c r="F323" s="241"/>
      <c r="G323" s="241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8"/>
      <c r="Z323" s="148"/>
      <c r="AA323" s="148"/>
      <c r="AB323" s="148"/>
      <c r="AC323" s="148"/>
      <c r="AD323" s="148"/>
      <c r="AE323" s="148"/>
      <c r="AF323" s="148"/>
      <c r="AG323" s="148" t="s">
        <v>147</v>
      </c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ht="20.399999999999999" outlineLevel="1" x14ac:dyDescent="0.25">
      <c r="A324" s="167">
        <v>79</v>
      </c>
      <c r="B324" s="168" t="s">
        <v>486</v>
      </c>
      <c r="C324" s="176" t="s">
        <v>487</v>
      </c>
      <c r="D324" s="169" t="s">
        <v>196</v>
      </c>
      <c r="E324" s="170">
        <v>5</v>
      </c>
      <c r="F324" s="171"/>
      <c r="G324" s="172">
        <f>ROUND(E324*F324,2)</f>
        <v>0</v>
      </c>
      <c r="H324" s="171"/>
      <c r="I324" s="172">
        <f>ROUND(E324*H324,2)</f>
        <v>0</v>
      </c>
      <c r="J324" s="171"/>
      <c r="K324" s="172">
        <f>ROUND(E324*J324,2)</f>
        <v>0</v>
      </c>
      <c r="L324" s="172">
        <v>21</v>
      </c>
      <c r="M324" s="172">
        <f>G324*(1+L324/100)</f>
        <v>0</v>
      </c>
      <c r="N324" s="172">
        <v>0.94499999999999995</v>
      </c>
      <c r="O324" s="172">
        <f>ROUND(E324*N324,2)</f>
        <v>4.7300000000000004</v>
      </c>
      <c r="P324" s="172">
        <v>0</v>
      </c>
      <c r="Q324" s="172">
        <f>ROUND(E324*P324,2)</f>
        <v>0</v>
      </c>
      <c r="R324" s="172" t="s">
        <v>321</v>
      </c>
      <c r="S324" s="172" t="s">
        <v>157</v>
      </c>
      <c r="T324" s="173" t="s">
        <v>157</v>
      </c>
      <c r="U324" s="157">
        <v>0</v>
      </c>
      <c r="V324" s="157">
        <f>ROUND(E324*U324,2)</f>
        <v>0</v>
      </c>
      <c r="W324" s="157"/>
      <c r="X324" s="157" t="s">
        <v>322</v>
      </c>
      <c r="Y324" s="148"/>
      <c r="Z324" s="148"/>
      <c r="AA324" s="148"/>
      <c r="AB324" s="148"/>
      <c r="AC324" s="148"/>
      <c r="AD324" s="148"/>
      <c r="AE324" s="148"/>
      <c r="AF324" s="148"/>
      <c r="AG324" s="148" t="s">
        <v>323</v>
      </c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 x14ac:dyDescent="0.25">
      <c r="A325" s="155"/>
      <c r="B325" s="156"/>
      <c r="C325" s="177" t="s">
        <v>82</v>
      </c>
      <c r="D325" s="158"/>
      <c r="E325" s="159">
        <v>5</v>
      </c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48"/>
      <c r="Z325" s="148"/>
      <c r="AA325" s="148"/>
      <c r="AB325" s="148"/>
      <c r="AC325" s="148"/>
      <c r="AD325" s="148"/>
      <c r="AE325" s="148"/>
      <c r="AF325" s="148"/>
      <c r="AG325" s="148" t="s">
        <v>146</v>
      </c>
      <c r="AH325" s="148">
        <v>0</v>
      </c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 x14ac:dyDescent="0.25">
      <c r="A326" s="155"/>
      <c r="B326" s="156"/>
      <c r="C326" s="240"/>
      <c r="D326" s="241"/>
      <c r="E326" s="241"/>
      <c r="F326" s="241"/>
      <c r="G326" s="241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48"/>
      <c r="Z326" s="148"/>
      <c r="AA326" s="148"/>
      <c r="AB326" s="148"/>
      <c r="AC326" s="148"/>
      <c r="AD326" s="148"/>
      <c r="AE326" s="148"/>
      <c r="AF326" s="148"/>
      <c r="AG326" s="148" t="s">
        <v>147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ht="20.399999999999999" outlineLevel="1" x14ac:dyDescent="0.25">
      <c r="A327" s="167">
        <v>80</v>
      </c>
      <c r="B327" s="168" t="s">
        <v>488</v>
      </c>
      <c r="C327" s="176" t="s">
        <v>489</v>
      </c>
      <c r="D327" s="169" t="s">
        <v>196</v>
      </c>
      <c r="E327" s="170">
        <v>1</v>
      </c>
      <c r="F327" s="171"/>
      <c r="G327" s="172">
        <f>ROUND(E327*F327,2)</f>
        <v>0</v>
      </c>
      <c r="H327" s="171"/>
      <c r="I327" s="172">
        <f>ROUND(E327*H327,2)</f>
        <v>0</v>
      </c>
      <c r="J327" s="171"/>
      <c r="K327" s="172">
        <f>ROUND(E327*J327,2)</f>
        <v>0</v>
      </c>
      <c r="L327" s="172">
        <v>21</v>
      </c>
      <c r="M327" s="172">
        <f>G327*(1+L327/100)</f>
        <v>0</v>
      </c>
      <c r="N327" s="172">
        <v>0.23300000000000001</v>
      </c>
      <c r="O327" s="172">
        <f>ROUND(E327*N327,2)</f>
        <v>0.23</v>
      </c>
      <c r="P327" s="172">
        <v>0</v>
      </c>
      <c r="Q327" s="172">
        <f>ROUND(E327*P327,2)</f>
        <v>0</v>
      </c>
      <c r="R327" s="172" t="s">
        <v>321</v>
      </c>
      <c r="S327" s="172" t="s">
        <v>157</v>
      </c>
      <c r="T327" s="173" t="s">
        <v>157</v>
      </c>
      <c r="U327" s="157">
        <v>0</v>
      </c>
      <c r="V327" s="157">
        <f>ROUND(E327*U327,2)</f>
        <v>0</v>
      </c>
      <c r="W327" s="157"/>
      <c r="X327" s="157" t="s">
        <v>322</v>
      </c>
      <c r="Y327" s="148"/>
      <c r="Z327" s="148"/>
      <c r="AA327" s="148"/>
      <c r="AB327" s="148"/>
      <c r="AC327" s="148"/>
      <c r="AD327" s="148"/>
      <c r="AE327" s="148"/>
      <c r="AF327" s="148"/>
      <c r="AG327" s="148" t="s">
        <v>323</v>
      </c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5">
      <c r="A328" s="155"/>
      <c r="B328" s="156"/>
      <c r="C328" s="177" t="s">
        <v>74</v>
      </c>
      <c r="D328" s="158"/>
      <c r="E328" s="159">
        <v>1</v>
      </c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8"/>
      <c r="Z328" s="148"/>
      <c r="AA328" s="148"/>
      <c r="AB328" s="148"/>
      <c r="AC328" s="148"/>
      <c r="AD328" s="148"/>
      <c r="AE328" s="148"/>
      <c r="AF328" s="148"/>
      <c r="AG328" s="148" t="s">
        <v>146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5">
      <c r="A329" s="155"/>
      <c r="B329" s="156"/>
      <c r="C329" s="240"/>
      <c r="D329" s="241"/>
      <c r="E329" s="241"/>
      <c r="F329" s="241"/>
      <c r="G329" s="241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48"/>
      <c r="Z329" s="148"/>
      <c r="AA329" s="148"/>
      <c r="AB329" s="148"/>
      <c r="AC329" s="148"/>
      <c r="AD329" s="148"/>
      <c r="AE329" s="148"/>
      <c r="AF329" s="148"/>
      <c r="AG329" s="148" t="s">
        <v>147</v>
      </c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5">
      <c r="A330" s="167">
        <v>81</v>
      </c>
      <c r="B330" s="168" t="s">
        <v>490</v>
      </c>
      <c r="C330" s="176" t="s">
        <v>491</v>
      </c>
      <c r="D330" s="169" t="s">
        <v>187</v>
      </c>
      <c r="E330" s="170">
        <v>69.426000000000002</v>
      </c>
      <c r="F330" s="171"/>
      <c r="G330" s="172">
        <f>ROUND(E330*F330,2)</f>
        <v>0</v>
      </c>
      <c r="H330" s="171"/>
      <c r="I330" s="172">
        <f>ROUND(E330*H330,2)</f>
        <v>0</v>
      </c>
      <c r="J330" s="171"/>
      <c r="K330" s="172">
        <f>ROUND(E330*J330,2)</f>
        <v>0</v>
      </c>
      <c r="L330" s="172">
        <v>21</v>
      </c>
      <c r="M330" s="172">
        <f>G330*(1+L330/100)</f>
        <v>0</v>
      </c>
      <c r="N330" s="172">
        <v>0.129</v>
      </c>
      <c r="O330" s="172">
        <f>ROUND(E330*N330,2)</f>
        <v>8.9600000000000009</v>
      </c>
      <c r="P330" s="172">
        <v>0</v>
      </c>
      <c r="Q330" s="172">
        <f>ROUND(E330*P330,2)</f>
        <v>0</v>
      </c>
      <c r="R330" s="172" t="s">
        <v>321</v>
      </c>
      <c r="S330" s="172" t="s">
        <v>157</v>
      </c>
      <c r="T330" s="173" t="s">
        <v>157</v>
      </c>
      <c r="U330" s="157">
        <v>0</v>
      </c>
      <c r="V330" s="157">
        <f>ROUND(E330*U330,2)</f>
        <v>0</v>
      </c>
      <c r="W330" s="157"/>
      <c r="X330" s="157" t="s">
        <v>322</v>
      </c>
      <c r="Y330" s="148"/>
      <c r="Z330" s="148"/>
      <c r="AA330" s="148"/>
      <c r="AB330" s="148"/>
      <c r="AC330" s="148"/>
      <c r="AD330" s="148"/>
      <c r="AE330" s="148"/>
      <c r="AF330" s="148"/>
      <c r="AG330" s="148" t="s">
        <v>323</v>
      </c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5">
      <c r="A331" s="155"/>
      <c r="B331" s="156"/>
      <c r="C331" s="177" t="s">
        <v>492</v>
      </c>
      <c r="D331" s="158"/>
      <c r="E331" s="159">
        <v>69.426000000000002</v>
      </c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48"/>
      <c r="Z331" s="148"/>
      <c r="AA331" s="148"/>
      <c r="AB331" s="148"/>
      <c r="AC331" s="148"/>
      <c r="AD331" s="148"/>
      <c r="AE331" s="148"/>
      <c r="AF331" s="148"/>
      <c r="AG331" s="148" t="s">
        <v>146</v>
      </c>
      <c r="AH331" s="148">
        <v>0</v>
      </c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 x14ac:dyDescent="0.25">
      <c r="A332" s="155"/>
      <c r="B332" s="156"/>
      <c r="C332" s="240"/>
      <c r="D332" s="241"/>
      <c r="E332" s="241"/>
      <c r="F332" s="241"/>
      <c r="G332" s="241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48"/>
      <c r="Z332" s="148"/>
      <c r="AA332" s="148"/>
      <c r="AB332" s="148"/>
      <c r="AC332" s="148"/>
      <c r="AD332" s="148"/>
      <c r="AE332" s="148"/>
      <c r="AF332" s="148"/>
      <c r="AG332" s="148" t="s">
        <v>147</v>
      </c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ht="20.399999999999999" outlineLevel="1" x14ac:dyDescent="0.25">
      <c r="A333" s="167">
        <v>82</v>
      </c>
      <c r="B333" s="168" t="s">
        <v>493</v>
      </c>
      <c r="C333" s="176" t="s">
        <v>494</v>
      </c>
      <c r="D333" s="169" t="s">
        <v>187</v>
      </c>
      <c r="E333" s="170">
        <v>4.2</v>
      </c>
      <c r="F333" s="171"/>
      <c r="G333" s="172">
        <f>ROUND(E333*F333,2)</f>
        <v>0</v>
      </c>
      <c r="H333" s="171"/>
      <c r="I333" s="172">
        <f>ROUND(E333*H333,2)</f>
        <v>0</v>
      </c>
      <c r="J333" s="171"/>
      <c r="K333" s="172">
        <f>ROUND(E333*J333,2)</f>
        <v>0</v>
      </c>
      <c r="L333" s="172">
        <v>21</v>
      </c>
      <c r="M333" s="172">
        <f>G333*(1+L333/100)</f>
        <v>0</v>
      </c>
      <c r="N333" s="172">
        <v>0.129</v>
      </c>
      <c r="O333" s="172">
        <f>ROUND(E333*N333,2)</f>
        <v>0.54</v>
      </c>
      <c r="P333" s="172">
        <v>0</v>
      </c>
      <c r="Q333" s="172">
        <f>ROUND(E333*P333,2)</f>
        <v>0</v>
      </c>
      <c r="R333" s="172" t="s">
        <v>321</v>
      </c>
      <c r="S333" s="172" t="s">
        <v>157</v>
      </c>
      <c r="T333" s="173" t="s">
        <v>157</v>
      </c>
      <c r="U333" s="157">
        <v>0</v>
      </c>
      <c r="V333" s="157">
        <f>ROUND(E333*U333,2)</f>
        <v>0</v>
      </c>
      <c r="W333" s="157"/>
      <c r="X333" s="157" t="s">
        <v>322</v>
      </c>
      <c r="Y333" s="148"/>
      <c r="Z333" s="148"/>
      <c r="AA333" s="148"/>
      <c r="AB333" s="148"/>
      <c r="AC333" s="148"/>
      <c r="AD333" s="148"/>
      <c r="AE333" s="148"/>
      <c r="AF333" s="148"/>
      <c r="AG333" s="148" t="s">
        <v>323</v>
      </c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 x14ac:dyDescent="0.25">
      <c r="A334" s="155"/>
      <c r="B334" s="156"/>
      <c r="C334" s="177" t="s">
        <v>495</v>
      </c>
      <c r="D334" s="158"/>
      <c r="E334" s="159">
        <v>4.2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8"/>
      <c r="Z334" s="148"/>
      <c r="AA334" s="148"/>
      <c r="AB334" s="148"/>
      <c r="AC334" s="148"/>
      <c r="AD334" s="148"/>
      <c r="AE334" s="148"/>
      <c r="AF334" s="148"/>
      <c r="AG334" s="148" t="s">
        <v>146</v>
      </c>
      <c r="AH334" s="148">
        <v>0</v>
      </c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5">
      <c r="A335" s="155"/>
      <c r="B335" s="156"/>
      <c r="C335" s="240"/>
      <c r="D335" s="241"/>
      <c r="E335" s="241"/>
      <c r="F335" s="241"/>
      <c r="G335" s="241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147</v>
      </c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ht="20.399999999999999" outlineLevel="1" x14ac:dyDescent="0.25">
      <c r="A336" s="167">
        <v>83</v>
      </c>
      <c r="B336" s="168" t="s">
        <v>496</v>
      </c>
      <c r="C336" s="176" t="s">
        <v>497</v>
      </c>
      <c r="D336" s="169" t="s">
        <v>187</v>
      </c>
      <c r="E336" s="170">
        <v>5.3550000000000004</v>
      </c>
      <c r="F336" s="171"/>
      <c r="G336" s="172">
        <f>ROUND(E336*F336,2)</f>
        <v>0</v>
      </c>
      <c r="H336" s="171"/>
      <c r="I336" s="172">
        <f>ROUND(E336*H336,2)</f>
        <v>0</v>
      </c>
      <c r="J336" s="171"/>
      <c r="K336" s="172">
        <f>ROUND(E336*J336,2)</f>
        <v>0</v>
      </c>
      <c r="L336" s="172">
        <v>21</v>
      </c>
      <c r="M336" s="172">
        <f>G336*(1+L336/100)</f>
        <v>0</v>
      </c>
      <c r="N336" s="172">
        <v>0.13150000000000001</v>
      </c>
      <c r="O336" s="172">
        <f>ROUND(E336*N336,2)</f>
        <v>0.7</v>
      </c>
      <c r="P336" s="172">
        <v>0</v>
      </c>
      <c r="Q336" s="172">
        <f>ROUND(E336*P336,2)</f>
        <v>0</v>
      </c>
      <c r="R336" s="172" t="s">
        <v>321</v>
      </c>
      <c r="S336" s="172" t="s">
        <v>157</v>
      </c>
      <c r="T336" s="173" t="s">
        <v>157</v>
      </c>
      <c r="U336" s="157">
        <v>0</v>
      </c>
      <c r="V336" s="157">
        <f>ROUND(E336*U336,2)</f>
        <v>0</v>
      </c>
      <c r="W336" s="157"/>
      <c r="X336" s="157" t="s">
        <v>322</v>
      </c>
      <c r="Y336" s="148"/>
      <c r="Z336" s="148"/>
      <c r="AA336" s="148"/>
      <c r="AB336" s="148"/>
      <c r="AC336" s="148"/>
      <c r="AD336" s="148"/>
      <c r="AE336" s="148"/>
      <c r="AF336" s="148"/>
      <c r="AG336" s="148" t="s">
        <v>323</v>
      </c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 x14ac:dyDescent="0.25">
      <c r="A337" s="155"/>
      <c r="B337" s="156"/>
      <c r="C337" s="177" t="s">
        <v>498</v>
      </c>
      <c r="D337" s="158"/>
      <c r="E337" s="159">
        <v>5.3550000000000004</v>
      </c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8"/>
      <c r="Z337" s="148"/>
      <c r="AA337" s="148"/>
      <c r="AB337" s="148"/>
      <c r="AC337" s="148"/>
      <c r="AD337" s="148"/>
      <c r="AE337" s="148"/>
      <c r="AF337" s="148"/>
      <c r="AG337" s="148" t="s">
        <v>146</v>
      </c>
      <c r="AH337" s="148">
        <v>0</v>
      </c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 x14ac:dyDescent="0.25">
      <c r="A338" s="155"/>
      <c r="B338" s="156"/>
      <c r="C338" s="240"/>
      <c r="D338" s="241"/>
      <c r="E338" s="241"/>
      <c r="F338" s="241"/>
      <c r="G338" s="241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48"/>
      <c r="Z338" s="148"/>
      <c r="AA338" s="148"/>
      <c r="AB338" s="148"/>
      <c r="AC338" s="148"/>
      <c r="AD338" s="148"/>
      <c r="AE338" s="148"/>
      <c r="AF338" s="148"/>
      <c r="AG338" s="148" t="s">
        <v>147</v>
      </c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 x14ac:dyDescent="0.25">
      <c r="A339" s="167">
        <v>84</v>
      </c>
      <c r="B339" s="168" t="s">
        <v>499</v>
      </c>
      <c r="C339" s="176" t="s">
        <v>500</v>
      </c>
      <c r="D339" s="169" t="s">
        <v>187</v>
      </c>
      <c r="E339" s="170">
        <v>7.6440000000000001</v>
      </c>
      <c r="F339" s="171"/>
      <c r="G339" s="172">
        <f>ROUND(E339*F339,2)</f>
        <v>0</v>
      </c>
      <c r="H339" s="171"/>
      <c r="I339" s="172">
        <f>ROUND(E339*H339,2)</f>
        <v>0</v>
      </c>
      <c r="J339" s="171"/>
      <c r="K339" s="172">
        <f>ROUND(E339*J339,2)</f>
        <v>0</v>
      </c>
      <c r="L339" s="172">
        <v>21</v>
      </c>
      <c r="M339" s="172">
        <f>G339*(1+L339/100)</f>
        <v>0</v>
      </c>
      <c r="N339" s="172">
        <v>0.13100000000000001</v>
      </c>
      <c r="O339" s="172">
        <f>ROUND(E339*N339,2)</f>
        <v>1</v>
      </c>
      <c r="P339" s="172">
        <v>0</v>
      </c>
      <c r="Q339" s="172">
        <f>ROUND(E339*P339,2)</f>
        <v>0</v>
      </c>
      <c r="R339" s="172" t="s">
        <v>321</v>
      </c>
      <c r="S339" s="172" t="s">
        <v>157</v>
      </c>
      <c r="T339" s="173" t="s">
        <v>157</v>
      </c>
      <c r="U339" s="157">
        <v>0</v>
      </c>
      <c r="V339" s="157">
        <f>ROUND(E339*U339,2)</f>
        <v>0</v>
      </c>
      <c r="W339" s="157"/>
      <c r="X339" s="157" t="s">
        <v>322</v>
      </c>
      <c r="Y339" s="148"/>
      <c r="Z339" s="148"/>
      <c r="AA339" s="148"/>
      <c r="AB339" s="148"/>
      <c r="AC339" s="148"/>
      <c r="AD339" s="148"/>
      <c r="AE339" s="148"/>
      <c r="AF339" s="148"/>
      <c r="AG339" s="148" t="s">
        <v>323</v>
      </c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 x14ac:dyDescent="0.25">
      <c r="A340" s="155"/>
      <c r="B340" s="156"/>
      <c r="C340" s="177" t="s">
        <v>501</v>
      </c>
      <c r="D340" s="158"/>
      <c r="E340" s="159">
        <v>7.6440000000000001</v>
      </c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48"/>
      <c r="Z340" s="148"/>
      <c r="AA340" s="148"/>
      <c r="AB340" s="148"/>
      <c r="AC340" s="148"/>
      <c r="AD340" s="148"/>
      <c r="AE340" s="148"/>
      <c r="AF340" s="148"/>
      <c r="AG340" s="148" t="s">
        <v>146</v>
      </c>
      <c r="AH340" s="148">
        <v>0</v>
      </c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outlineLevel="1" x14ac:dyDescent="0.25">
      <c r="A341" s="155"/>
      <c r="B341" s="156"/>
      <c r="C341" s="240"/>
      <c r="D341" s="241"/>
      <c r="E341" s="241"/>
      <c r="F341" s="241"/>
      <c r="G341" s="241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48"/>
      <c r="Z341" s="148"/>
      <c r="AA341" s="148"/>
      <c r="AB341" s="148"/>
      <c r="AC341" s="148"/>
      <c r="AD341" s="148"/>
      <c r="AE341" s="148"/>
      <c r="AF341" s="148"/>
      <c r="AG341" s="148" t="s">
        <v>147</v>
      </c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x14ac:dyDescent="0.25">
      <c r="A342" s="161" t="s">
        <v>136</v>
      </c>
      <c r="B342" s="162" t="s">
        <v>84</v>
      </c>
      <c r="C342" s="175" t="s">
        <v>85</v>
      </c>
      <c r="D342" s="163"/>
      <c r="E342" s="164"/>
      <c r="F342" s="165"/>
      <c r="G342" s="165">
        <f>SUMIF(AG343:AG345,"&lt;&gt;NOR",G343:G345)</f>
        <v>0</v>
      </c>
      <c r="H342" s="165"/>
      <c r="I342" s="165">
        <f>SUM(I343:I345)</f>
        <v>0</v>
      </c>
      <c r="J342" s="165"/>
      <c r="K342" s="165">
        <f>SUM(K343:K345)</f>
        <v>0</v>
      </c>
      <c r="L342" s="165"/>
      <c r="M342" s="165">
        <f>SUM(M343:M345)</f>
        <v>0</v>
      </c>
      <c r="N342" s="165"/>
      <c r="O342" s="165">
        <f>SUM(O343:O345)</f>
        <v>0.03</v>
      </c>
      <c r="P342" s="165"/>
      <c r="Q342" s="165">
        <f>SUM(Q343:Q345)</f>
        <v>0</v>
      </c>
      <c r="R342" s="165"/>
      <c r="S342" s="165"/>
      <c r="T342" s="166"/>
      <c r="U342" s="160"/>
      <c r="V342" s="160">
        <f>SUM(V343:V345)</f>
        <v>0.4</v>
      </c>
      <c r="W342" s="160"/>
      <c r="X342" s="160"/>
      <c r="AG342" t="s">
        <v>137</v>
      </c>
    </row>
    <row r="343" spans="1:60" ht="20.399999999999999" outlineLevel="1" x14ac:dyDescent="0.25">
      <c r="A343" s="167">
        <v>85</v>
      </c>
      <c r="B343" s="168" t="s">
        <v>502</v>
      </c>
      <c r="C343" s="176" t="s">
        <v>503</v>
      </c>
      <c r="D343" s="169" t="s">
        <v>187</v>
      </c>
      <c r="E343" s="170">
        <v>0.5</v>
      </c>
      <c r="F343" s="171"/>
      <c r="G343" s="172">
        <f>ROUND(E343*F343,2)</f>
        <v>0</v>
      </c>
      <c r="H343" s="171"/>
      <c r="I343" s="172">
        <f>ROUND(E343*H343,2)</f>
        <v>0</v>
      </c>
      <c r="J343" s="171"/>
      <c r="K343" s="172">
        <f>ROUND(E343*J343,2)</f>
        <v>0</v>
      </c>
      <c r="L343" s="172">
        <v>21</v>
      </c>
      <c r="M343" s="172">
        <f>G343*(1+L343/100)</f>
        <v>0</v>
      </c>
      <c r="N343" s="172">
        <v>5.219E-2</v>
      </c>
      <c r="O343" s="172">
        <f>ROUND(E343*N343,2)</f>
        <v>0.03</v>
      </c>
      <c r="P343" s="172">
        <v>0</v>
      </c>
      <c r="Q343" s="172">
        <f>ROUND(E343*P343,2)</f>
        <v>0</v>
      </c>
      <c r="R343" s="172" t="s">
        <v>348</v>
      </c>
      <c r="S343" s="172" t="s">
        <v>157</v>
      </c>
      <c r="T343" s="173" t="s">
        <v>157</v>
      </c>
      <c r="U343" s="157">
        <v>0.79</v>
      </c>
      <c r="V343" s="157">
        <f>ROUND(E343*U343,2)</f>
        <v>0.4</v>
      </c>
      <c r="W343" s="157"/>
      <c r="X343" s="157" t="s">
        <v>189</v>
      </c>
      <c r="Y343" s="148"/>
      <c r="Z343" s="148"/>
      <c r="AA343" s="148"/>
      <c r="AB343" s="148"/>
      <c r="AC343" s="148"/>
      <c r="AD343" s="148"/>
      <c r="AE343" s="148"/>
      <c r="AF343" s="148"/>
      <c r="AG343" s="148" t="s">
        <v>190</v>
      </c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 x14ac:dyDescent="0.25">
      <c r="A344" s="155"/>
      <c r="B344" s="156"/>
      <c r="C344" s="177" t="s">
        <v>504</v>
      </c>
      <c r="D344" s="158"/>
      <c r="E344" s="159">
        <v>0.5</v>
      </c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48"/>
      <c r="Z344" s="148"/>
      <c r="AA344" s="148"/>
      <c r="AB344" s="148"/>
      <c r="AC344" s="148"/>
      <c r="AD344" s="148"/>
      <c r="AE344" s="148"/>
      <c r="AF344" s="148"/>
      <c r="AG344" s="148" t="s">
        <v>146</v>
      </c>
      <c r="AH344" s="148">
        <v>0</v>
      </c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outlineLevel="1" x14ac:dyDescent="0.25">
      <c r="A345" s="155"/>
      <c r="B345" s="156"/>
      <c r="C345" s="240"/>
      <c r="D345" s="241"/>
      <c r="E345" s="241"/>
      <c r="F345" s="241"/>
      <c r="G345" s="241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48"/>
      <c r="Z345" s="148"/>
      <c r="AA345" s="148"/>
      <c r="AB345" s="148"/>
      <c r="AC345" s="148"/>
      <c r="AD345" s="148"/>
      <c r="AE345" s="148"/>
      <c r="AF345" s="148"/>
      <c r="AG345" s="148" t="s">
        <v>147</v>
      </c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x14ac:dyDescent="0.25">
      <c r="A346" s="161" t="s">
        <v>136</v>
      </c>
      <c r="B346" s="162" t="s">
        <v>86</v>
      </c>
      <c r="C346" s="175" t="s">
        <v>87</v>
      </c>
      <c r="D346" s="163"/>
      <c r="E346" s="164"/>
      <c r="F346" s="165"/>
      <c r="G346" s="165">
        <f>SUMIF(AG347:AG352,"&lt;&gt;NOR",G347:G352)</f>
        <v>0</v>
      </c>
      <c r="H346" s="165"/>
      <c r="I346" s="165">
        <f>SUM(I347:I352)</f>
        <v>0</v>
      </c>
      <c r="J346" s="165"/>
      <c r="K346" s="165">
        <f>SUM(K347:K352)</f>
        <v>0</v>
      </c>
      <c r="L346" s="165"/>
      <c r="M346" s="165">
        <f>SUM(M347:M352)</f>
        <v>0</v>
      </c>
      <c r="N346" s="165"/>
      <c r="O346" s="165">
        <f>SUM(O347:O352)</f>
        <v>0.17</v>
      </c>
      <c r="P346" s="165"/>
      <c r="Q346" s="165">
        <f>SUM(Q347:Q352)</f>
        <v>0</v>
      </c>
      <c r="R346" s="165"/>
      <c r="S346" s="165"/>
      <c r="T346" s="166"/>
      <c r="U346" s="160"/>
      <c r="V346" s="160">
        <f>SUM(V347:V352)</f>
        <v>5.17</v>
      </c>
      <c r="W346" s="160"/>
      <c r="X346" s="160"/>
      <c r="AG346" t="s">
        <v>137</v>
      </c>
    </row>
    <row r="347" spans="1:60" ht="20.399999999999999" outlineLevel="1" x14ac:dyDescent="0.25">
      <c r="A347" s="167">
        <v>86</v>
      </c>
      <c r="B347" s="168" t="s">
        <v>505</v>
      </c>
      <c r="C347" s="176" t="s">
        <v>506</v>
      </c>
      <c r="D347" s="169" t="s">
        <v>187</v>
      </c>
      <c r="E347" s="170">
        <v>0.5</v>
      </c>
      <c r="F347" s="171"/>
      <c r="G347" s="172">
        <f>ROUND(E347*F347,2)</f>
        <v>0</v>
      </c>
      <c r="H347" s="171"/>
      <c r="I347" s="172">
        <f>ROUND(E347*H347,2)</f>
        <v>0</v>
      </c>
      <c r="J347" s="171"/>
      <c r="K347" s="172">
        <f>ROUND(E347*J347,2)</f>
        <v>0</v>
      </c>
      <c r="L347" s="172">
        <v>21</v>
      </c>
      <c r="M347" s="172">
        <f>G347*(1+L347/100)</f>
        <v>0</v>
      </c>
      <c r="N347" s="172">
        <v>5.3600000000000002E-2</v>
      </c>
      <c r="O347" s="172">
        <f>ROUND(E347*N347,2)</f>
        <v>0.03</v>
      </c>
      <c r="P347" s="172">
        <v>0</v>
      </c>
      <c r="Q347" s="172">
        <f>ROUND(E347*P347,2)</f>
        <v>0</v>
      </c>
      <c r="R347" s="172" t="s">
        <v>348</v>
      </c>
      <c r="S347" s="172" t="s">
        <v>157</v>
      </c>
      <c r="T347" s="173" t="s">
        <v>157</v>
      </c>
      <c r="U347" s="157">
        <v>0.41</v>
      </c>
      <c r="V347" s="157">
        <f>ROUND(E347*U347,2)</f>
        <v>0.21</v>
      </c>
      <c r="W347" s="157"/>
      <c r="X347" s="157" t="s">
        <v>189</v>
      </c>
      <c r="Y347" s="148"/>
      <c r="Z347" s="148"/>
      <c r="AA347" s="148"/>
      <c r="AB347" s="148"/>
      <c r="AC347" s="148"/>
      <c r="AD347" s="148"/>
      <c r="AE347" s="148"/>
      <c r="AF347" s="148"/>
      <c r="AG347" s="148" t="s">
        <v>190</v>
      </c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 x14ac:dyDescent="0.25">
      <c r="A348" s="155"/>
      <c r="B348" s="156"/>
      <c r="C348" s="177" t="s">
        <v>504</v>
      </c>
      <c r="D348" s="158"/>
      <c r="E348" s="159">
        <v>0.5</v>
      </c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48"/>
      <c r="Z348" s="148"/>
      <c r="AA348" s="148"/>
      <c r="AB348" s="148"/>
      <c r="AC348" s="148"/>
      <c r="AD348" s="148"/>
      <c r="AE348" s="148"/>
      <c r="AF348" s="148"/>
      <c r="AG348" s="148" t="s">
        <v>146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 x14ac:dyDescent="0.25">
      <c r="A349" s="155"/>
      <c r="B349" s="156"/>
      <c r="C349" s="240"/>
      <c r="D349" s="241"/>
      <c r="E349" s="241"/>
      <c r="F349" s="241"/>
      <c r="G349" s="241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48"/>
      <c r="Z349" s="148"/>
      <c r="AA349" s="148"/>
      <c r="AB349" s="148"/>
      <c r="AC349" s="148"/>
      <c r="AD349" s="148"/>
      <c r="AE349" s="148"/>
      <c r="AF349" s="148"/>
      <c r="AG349" s="148" t="s">
        <v>147</v>
      </c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ht="20.399999999999999" outlineLevel="1" x14ac:dyDescent="0.25">
      <c r="A350" s="167">
        <v>87</v>
      </c>
      <c r="B350" s="168" t="s">
        <v>507</v>
      </c>
      <c r="C350" s="176" t="s">
        <v>508</v>
      </c>
      <c r="D350" s="169" t="s">
        <v>347</v>
      </c>
      <c r="E350" s="170">
        <v>165.3</v>
      </c>
      <c r="F350" s="171"/>
      <c r="G350" s="172">
        <f>ROUND(E350*F350,2)</f>
        <v>0</v>
      </c>
      <c r="H350" s="171"/>
      <c r="I350" s="172">
        <f>ROUND(E350*H350,2)</f>
        <v>0</v>
      </c>
      <c r="J350" s="171"/>
      <c r="K350" s="172">
        <f>ROUND(E350*J350,2)</f>
        <v>0</v>
      </c>
      <c r="L350" s="172">
        <v>21</v>
      </c>
      <c r="M350" s="172">
        <f>G350*(1+L350/100)</f>
        <v>0</v>
      </c>
      <c r="N350" s="172">
        <v>8.4000000000000003E-4</v>
      </c>
      <c r="O350" s="172">
        <f>ROUND(E350*N350,2)</f>
        <v>0.14000000000000001</v>
      </c>
      <c r="P350" s="172">
        <v>0</v>
      </c>
      <c r="Q350" s="172">
        <f>ROUND(E350*P350,2)</f>
        <v>0</v>
      </c>
      <c r="R350" s="172" t="s">
        <v>354</v>
      </c>
      <c r="S350" s="172" t="s">
        <v>157</v>
      </c>
      <c r="T350" s="173" t="s">
        <v>157</v>
      </c>
      <c r="U350" s="157">
        <v>0.03</v>
      </c>
      <c r="V350" s="157">
        <f>ROUND(E350*U350,2)</f>
        <v>4.96</v>
      </c>
      <c r="W350" s="157"/>
      <c r="X350" s="157" t="s">
        <v>189</v>
      </c>
      <c r="Y350" s="148"/>
      <c r="Z350" s="148"/>
      <c r="AA350" s="148"/>
      <c r="AB350" s="148"/>
      <c r="AC350" s="148"/>
      <c r="AD350" s="148"/>
      <c r="AE350" s="148"/>
      <c r="AF350" s="148"/>
      <c r="AG350" s="148" t="s">
        <v>190</v>
      </c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outlineLevel="1" x14ac:dyDescent="0.25">
      <c r="A351" s="155"/>
      <c r="B351" s="156"/>
      <c r="C351" s="177" t="s">
        <v>509</v>
      </c>
      <c r="D351" s="158"/>
      <c r="E351" s="159">
        <v>165.3</v>
      </c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48"/>
      <c r="Z351" s="148"/>
      <c r="AA351" s="148"/>
      <c r="AB351" s="148"/>
      <c r="AC351" s="148"/>
      <c r="AD351" s="148"/>
      <c r="AE351" s="148"/>
      <c r="AF351" s="148"/>
      <c r="AG351" s="148" t="s">
        <v>146</v>
      </c>
      <c r="AH351" s="148">
        <v>0</v>
      </c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outlineLevel="1" x14ac:dyDescent="0.25">
      <c r="A352" s="155"/>
      <c r="B352" s="156"/>
      <c r="C352" s="240"/>
      <c r="D352" s="241"/>
      <c r="E352" s="241"/>
      <c r="F352" s="241"/>
      <c r="G352" s="241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48"/>
      <c r="Z352" s="148"/>
      <c r="AA352" s="148"/>
      <c r="AB352" s="148"/>
      <c r="AC352" s="148"/>
      <c r="AD352" s="148"/>
      <c r="AE352" s="148"/>
      <c r="AF352" s="148"/>
      <c r="AG352" s="148" t="s">
        <v>147</v>
      </c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x14ac:dyDescent="0.25">
      <c r="A353" s="161" t="s">
        <v>136</v>
      </c>
      <c r="B353" s="162" t="s">
        <v>88</v>
      </c>
      <c r="C353" s="175" t="s">
        <v>89</v>
      </c>
      <c r="D353" s="163"/>
      <c r="E353" s="164"/>
      <c r="F353" s="165"/>
      <c r="G353" s="165">
        <f>SUMIF(AG354:AG455,"&lt;&gt;NOR",G354:G455)</f>
        <v>0</v>
      </c>
      <c r="H353" s="165"/>
      <c r="I353" s="165">
        <f>SUM(I354:I455)</f>
        <v>0</v>
      </c>
      <c r="J353" s="165"/>
      <c r="K353" s="165">
        <f>SUM(K354:K455)</f>
        <v>0</v>
      </c>
      <c r="L353" s="165"/>
      <c r="M353" s="165">
        <f>SUM(M354:M455)</f>
        <v>0</v>
      </c>
      <c r="N353" s="165"/>
      <c r="O353" s="165">
        <f>SUM(O354:O455)</f>
        <v>22.96</v>
      </c>
      <c r="P353" s="165"/>
      <c r="Q353" s="165">
        <f>SUM(Q354:Q455)</f>
        <v>0</v>
      </c>
      <c r="R353" s="165"/>
      <c r="S353" s="165"/>
      <c r="T353" s="166"/>
      <c r="U353" s="160"/>
      <c r="V353" s="160">
        <f>SUM(V354:V455)</f>
        <v>75.36</v>
      </c>
      <c r="W353" s="160"/>
      <c r="X353" s="160"/>
      <c r="AG353" t="s">
        <v>137</v>
      </c>
    </row>
    <row r="354" spans="1:60" ht="30.6" outlineLevel="1" x14ac:dyDescent="0.25">
      <c r="A354" s="167">
        <v>88</v>
      </c>
      <c r="B354" s="168" t="s">
        <v>510</v>
      </c>
      <c r="C354" s="176" t="s">
        <v>511</v>
      </c>
      <c r="D354" s="169" t="s">
        <v>347</v>
      </c>
      <c r="E354" s="170">
        <v>49.5</v>
      </c>
      <c r="F354" s="171"/>
      <c r="G354" s="172">
        <f>ROUND(E354*F354,2)</f>
        <v>0</v>
      </c>
      <c r="H354" s="171"/>
      <c r="I354" s="172">
        <f>ROUND(E354*H354,2)</f>
        <v>0</v>
      </c>
      <c r="J354" s="171"/>
      <c r="K354" s="172">
        <f>ROUND(E354*J354,2)</f>
        <v>0</v>
      </c>
      <c r="L354" s="172">
        <v>21</v>
      </c>
      <c r="M354" s="172">
        <f>G354*(1+L354/100)</f>
        <v>0</v>
      </c>
      <c r="N354" s="172">
        <v>0.32321</v>
      </c>
      <c r="O354" s="172">
        <f>ROUND(E354*N354,2)</f>
        <v>16</v>
      </c>
      <c r="P354" s="172">
        <v>0</v>
      </c>
      <c r="Q354" s="172">
        <f>ROUND(E354*P354,2)</f>
        <v>0</v>
      </c>
      <c r="R354" s="172" t="s">
        <v>348</v>
      </c>
      <c r="S354" s="172" t="s">
        <v>157</v>
      </c>
      <c r="T354" s="173" t="s">
        <v>157</v>
      </c>
      <c r="U354" s="157">
        <v>1.01</v>
      </c>
      <c r="V354" s="157">
        <f>ROUND(E354*U354,2)</f>
        <v>50</v>
      </c>
      <c r="W354" s="157"/>
      <c r="X354" s="157" t="s">
        <v>189</v>
      </c>
      <c r="Y354" s="148"/>
      <c r="Z354" s="148"/>
      <c r="AA354" s="148"/>
      <c r="AB354" s="148"/>
      <c r="AC354" s="148"/>
      <c r="AD354" s="148"/>
      <c r="AE354" s="148"/>
      <c r="AF354" s="148"/>
      <c r="AG354" s="148" t="s">
        <v>190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 x14ac:dyDescent="0.25">
      <c r="A355" s="155"/>
      <c r="B355" s="156"/>
      <c r="C355" s="249" t="s">
        <v>512</v>
      </c>
      <c r="D355" s="250"/>
      <c r="E355" s="250"/>
      <c r="F355" s="250"/>
      <c r="G355" s="250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48"/>
      <c r="Z355" s="148"/>
      <c r="AA355" s="148"/>
      <c r="AB355" s="148"/>
      <c r="AC355" s="148"/>
      <c r="AD355" s="148"/>
      <c r="AE355" s="148"/>
      <c r="AF355" s="148"/>
      <c r="AG355" s="148" t="s">
        <v>192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 x14ac:dyDescent="0.25">
      <c r="A356" s="155"/>
      <c r="B356" s="156"/>
      <c r="C356" s="177" t="s">
        <v>513</v>
      </c>
      <c r="D356" s="158"/>
      <c r="E356" s="159">
        <v>49.5</v>
      </c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48"/>
      <c r="Z356" s="148"/>
      <c r="AA356" s="148"/>
      <c r="AB356" s="148"/>
      <c r="AC356" s="148"/>
      <c r="AD356" s="148"/>
      <c r="AE356" s="148"/>
      <c r="AF356" s="148"/>
      <c r="AG356" s="148" t="s">
        <v>146</v>
      </c>
      <c r="AH356" s="148">
        <v>0</v>
      </c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 x14ac:dyDescent="0.25">
      <c r="A357" s="155"/>
      <c r="B357" s="156"/>
      <c r="C357" s="240"/>
      <c r="D357" s="241"/>
      <c r="E357" s="241"/>
      <c r="F357" s="241"/>
      <c r="G357" s="241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8"/>
      <c r="Z357" s="148"/>
      <c r="AA357" s="148"/>
      <c r="AB357" s="148"/>
      <c r="AC357" s="148"/>
      <c r="AD357" s="148"/>
      <c r="AE357" s="148"/>
      <c r="AF357" s="148"/>
      <c r="AG357" s="148" t="s">
        <v>147</v>
      </c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 x14ac:dyDescent="0.25">
      <c r="A358" s="167">
        <v>89</v>
      </c>
      <c r="B358" s="168" t="s">
        <v>514</v>
      </c>
      <c r="C358" s="176" t="s">
        <v>515</v>
      </c>
      <c r="D358" s="169" t="s">
        <v>347</v>
      </c>
      <c r="E358" s="170">
        <v>1.5</v>
      </c>
      <c r="F358" s="171"/>
      <c r="G358" s="172">
        <f>ROUND(E358*F358,2)</f>
        <v>0</v>
      </c>
      <c r="H358" s="171"/>
      <c r="I358" s="172">
        <f>ROUND(E358*H358,2)</f>
        <v>0</v>
      </c>
      <c r="J358" s="171"/>
      <c r="K358" s="172">
        <f>ROUND(E358*J358,2)</f>
        <v>0</v>
      </c>
      <c r="L358" s="172">
        <v>21</v>
      </c>
      <c r="M358" s="172">
        <f>G358*(1+L358/100)</f>
        <v>0</v>
      </c>
      <c r="N358" s="172">
        <v>0</v>
      </c>
      <c r="O358" s="172">
        <f>ROUND(E358*N358,2)</f>
        <v>0</v>
      </c>
      <c r="P358" s="172">
        <v>0</v>
      </c>
      <c r="Q358" s="172">
        <f>ROUND(E358*P358,2)</f>
        <v>0</v>
      </c>
      <c r="R358" s="172" t="s">
        <v>348</v>
      </c>
      <c r="S358" s="172" t="s">
        <v>157</v>
      </c>
      <c r="T358" s="173" t="s">
        <v>157</v>
      </c>
      <c r="U358" s="157">
        <v>7.0000000000000007E-2</v>
      </c>
      <c r="V358" s="157">
        <f>ROUND(E358*U358,2)</f>
        <v>0.11</v>
      </c>
      <c r="W358" s="157"/>
      <c r="X358" s="157" t="s">
        <v>189</v>
      </c>
      <c r="Y358" s="148"/>
      <c r="Z358" s="148"/>
      <c r="AA358" s="148"/>
      <c r="AB358" s="148"/>
      <c r="AC358" s="148"/>
      <c r="AD358" s="148"/>
      <c r="AE358" s="148"/>
      <c r="AF358" s="148"/>
      <c r="AG358" s="148" t="s">
        <v>190</v>
      </c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outlineLevel="1" x14ac:dyDescent="0.25">
      <c r="A359" s="155"/>
      <c r="B359" s="156"/>
      <c r="C359" s="249" t="s">
        <v>516</v>
      </c>
      <c r="D359" s="250"/>
      <c r="E359" s="250"/>
      <c r="F359" s="250"/>
      <c r="G359" s="250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8"/>
      <c r="Z359" s="148"/>
      <c r="AA359" s="148"/>
      <c r="AB359" s="148"/>
      <c r="AC359" s="148"/>
      <c r="AD359" s="148"/>
      <c r="AE359" s="148"/>
      <c r="AF359" s="148"/>
      <c r="AG359" s="148" t="s">
        <v>192</v>
      </c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outlineLevel="1" x14ac:dyDescent="0.25">
      <c r="A360" s="155"/>
      <c r="B360" s="156"/>
      <c r="C360" s="177" t="s">
        <v>517</v>
      </c>
      <c r="D360" s="158"/>
      <c r="E360" s="159">
        <v>1.5</v>
      </c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48"/>
      <c r="Z360" s="148"/>
      <c r="AA360" s="148"/>
      <c r="AB360" s="148"/>
      <c r="AC360" s="148"/>
      <c r="AD360" s="148"/>
      <c r="AE360" s="148"/>
      <c r="AF360" s="148"/>
      <c r="AG360" s="148" t="s">
        <v>146</v>
      </c>
      <c r="AH360" s="148">
        <v>0</v>
      </c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outlineLevel="1" x14ac:dyDescent="0.25">
      <c r="A361" s="155"/>
      <c r="B361" s="156"/>
      <c r="C361" s="240"/>
      <c r="D361" s="241"/>
      <c r="E361" s="241"/>
      <c r="F361" s="241"/>
      <c r="G361" s="241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48"/>
      <c r="Z361" s="148"/>
      <c r="AA361" s="148"/>
      <c r="AB361" s="148"/>
      <c r="AC361" s="148"/>
      <c r="AD361" s="148"/>
      <c r="AE361" s="148"/>
      <c r="AF361" s="148"/>
      <c r="AG361" s="148" t="s">
        <v>147</v>
      </c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outlineLevel="1" x14ac:dyDescent="0.25">
      <c r="A362" s="167">
        <v>90</v>
      </c>
      <c r="B362" s="168" t="s">
        <v>518</v>
      </c>
      <c r="C362" s="176" t="s">
        <v>519</v>
      </c>
      <c r="D362" s="169" t="s">
        <v>347</v>
      </c>
      <c r="E362" s="170">
        <v>2</v>
      </c>
      <c r="F362" s="171"/>
      <c r="G362" s="172">
        <f>ROUND(E362*F362,2)</f>
        <v>0</v>
      </c>
      <c r="H362" s="171"/>
      <c r="I362" s="172">
        <f>ROUND(E362*H362,2)</f>
        <v>0</v>
      </c>
      <c r="J362" s="171"/>
      <c r="K362" s="172">
        <f>ROUND(E362*J362,2)</f>
        <v>0</v>
      </c>
      <c r="L362" s="172">
        <v>21</v>
      </c>
      <c r="M362" s="172">
        <f>G362*(1+L362/100)</f>
        <v>0</v>
      </c>
      <c r="N362" s="172">
        <v>1.0000000000000001E-5</v>
      </c>
      <c r="O362" s="172">
        <f>ROUND(E362*N362,2)</f>
        <v>0</v>
      </c>
      <c r="P362" s="172">
        <v>0</v>
      </c>
      <c r="Q362" s="172">
        <f>ROUND(E362*P362,2)</f>
        <v>0</v>
      </c>
      <c r="R362" s="172" t="s">
        <v>348</v>
      </c>
      <c r="S362" s="172" t="s">
        <v>157</v>
      </c>
      <c r="T362" s="173" t="s">
        <v>157</v>
      </c>
      <c r="U362" s="157">
        <v>0.08</v>
      </c>
      <c r="V362" s="157">
        <f>ROUND(E362*U362,2)</f>
        <v>0.16</v>
      </c>
      <c r="W362" s="157"/>
      <c r="X362" s="157" t="s">
        <v>189</v>
      </c>
      <c r="Y362" s="148"/>
      <c r="Z362" s="148"/>
      <c r="AA362" s="148"/>
      <c r="AB362" s="148"/>
      <c r="AC362" s="148"/>
      <c r="AD362" s="148"/>
      <c r="AE362" s="148"/>
      <c r="AF362" s="148"/>
      <c r="AG362" s="148" t="s">
        <v>190</v>
      </c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outlineLevel="1" x14ac:dyDescent="0.25">
      <c r="A363" s="155"/>
      <c r="B363" s="156"/>
      <c r="C363" s="249" t="s">
        <v>516</v>
      </c>
      <c r="D363" s="250"/>
      <c r="E363" s="250"/>
      <c r="F363" s="250"/>
      <c r="G363" s="250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48"/>
      <c r="Z363" s="148"/>
      <c r="AA363" s="148"/>
      <c r="AB363" s="148"/>
      <c r="AC363" s="148"/>
      <c r="AD363" s="148"/>
      <c r="AE363" s="148"/>
      <c r="AF363" s="148"/>
      <c r="AG363" s="148" t="s">
        <v>192</v>
      </c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outlineLevel="1" x14ac:dyDescent="0.25">
      <c r="A364" s="155"/>
      <c r="B364" s="156"/>
      <c r="C364" s="177" t="s">
        <v>520</v>
      </c>
      <c r="D364" s="158"/>
      <c r="E364" s="159">
        <v>2</v>
      </c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48"/>
      <c r="Z364" s="148"/>
      <c r="AA364" s="148"/>
      <c r="AB364" s="148"/>
      <c r="AC364" s="148"/>
      <c r="AD364" s="148"/>
      <c r="AE364" s="148"/>
      <c r="AF364" s="148"/>
      <c r="AG364" s="148" t="s">
        <v>146</v>
      </c>
      <c r="AH364" s="148">
        <v>0</v>
      </c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outlineLevel="1" x14ac:dyDescent="0.25">
      <c r="A365" s="155"/>
      <c r="B365" s="156"/>
      <c r="C365" s="240"/>
      <c r="D365" s="241"/>
      <c r="E365" s="241"/>
      <c r="F365" s="241"/>
      <c r="G365" s="241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48"/>
      <c r="Z365" s="148"/>
      <c r="AA365" s="148"/>
      <c r="AB365" s="148"/>
      <c r="AC365" s="148"/>
      <c r="AD365" s="148"/>
      <c r="AE365" s="148"/>
      <c r="AF365" s="148"/>
      <c r="AG365" s="148" t="s">
        <v>147</v>
      </c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</row>
    <row r="366" spans="1:60" ht="20.399999999999999" outlineLevel="1" x14ac:dyDescent="0.25">
      <c r="A366" s="167">
        <v>91</v>
      </c>
      <c r="B366" s="168" t="s">
        <v>521</v>
      </c>
      <c r="C366" s="176" t="s">
        <v>522</v>
      </c>
      <c r="D366" s="169" t="s">
        <v>196</v>
      </c>
      <c r="E366" s="170">
        <v>3</v>
      </c>
      <c r="F366" s="171"/>
      <c r="G366" s="172">
        <f>ROUND(E366*F366,2)</f>
        <v>0</v>
      </c>
      <c r="H366" s="171"/>
      <c r="I366" s="172">
        <f>ROUND(E366*H366,2)</f>
        <v>0</v>
      </c>
      <c r="J366" s="171"/>
      <c r="K366" s="172">
        <f>ROUND(E366*J366,2)</f>
        <v>0</v>
      </c>
      <c r="L366" s="172">
        <v>21</v>
      </c>
      <c r="M366" s="172">
        <f>G366*(1+L366/100)</f>
        <v>0</v>
      </c>
      <c r="N366" s="172">
        <v>1.0000000000000001E-5</v>
      </c>
      <c r="O366" s="172">
        <f>ROUND(E366*N366,2)</f>
        <v>0</v>
      </c>
      <c r="P366" s="172">
        <v>0</v>
      </c>
      <c r="Q366" s="172">
        <f>ROUND(E366*P366,2)</f>
        <v>0</v>
      </c>
      <c r="R366" s="172" t="s">
        <v>348</v>
      </c>
      <c r="S366" s="172" t="s">
        <v>157</v>
      </c>
      <c r="T366" s="173" t="s">
        <v>157</v>
      </c>
      <c r="U366" s="157">
        <v>0.18</v>
      </c>
      <c r="V366" s="157">
        <f>ROUND(E366*U366,2)</f>
        <v>0.54</v>
      </c>
      <c r="W366" s="157"/>
      <c r="X366" s="157" t="s">
        <v>189</v>
      </c>
      <c r="Y366" s="148"/>
      <c r="Z366" s="148"/>
      <c r="AA366" s="148"/>
      <c r="AB366" s="148"/>
      <c r="AC366" s="148"/>
      <c r="AD366" s="148"/>
      <c r="AE366" s="148"/>
      <c r="AF366" s="148"/>
      <c r="AG366" s="148" t="s">
        <v>190</v>
      </c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outlineLevel="1" x14ac:dyDescent="0.25">
      <c r="A367" s="155"/>
      <c r="B367" s="156"/>
      <c r="C367" s="249" t="s">
        <v>394</v>
      </c>
      <c r="D367" s="250"/>
      <c r="E367" s="250"/>
      <c r="F367" s="250"/>
      <c r="G367" s="250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48"/>
      <c r="Z367" s="148"/>
      <c r="AA367" s="148"/>
      <c r="AB367" s="148"/>
      <c r="AC367" s="148"/>
      <c r="AD367" s="148"/>
      <c r="AE367" s="148"/>
      <c r="AF367" s="148"/>
      <c r="AG367" s="148" t="s">
        <v>192</v>
      </c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outlineLevel="1" x14ac:dyDescent="0.25">
      <c r="A368" s="155"/>
      <c r="B368" s="156"/>
      <c r="C368" s="177" t="s">
        <v>523</v>
      </c>
      <c r="D368" s="158"/>
      <c r="E368" s="159">
        <v>2</v>
      </c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48"/>
      <c r="Z368" s="148"/>
      <c r="AA368" s="148"/>
      <c r="AB368" s="148"/>
      <c r="AC368" s="148"/>
      <c r="AD368" s="148"/>
      <c r="AE368" s="148"/>
      <c r="AF368" s="148"/>
      <c r="AG368" s="148" t="s">
        <v>146</v>
      </c>
      <c r="AH368" s="148">
        <v>0</v>
      </c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outlineLevel="1" x14ac:dyDescent="0.25">
      <c r="A369" s="155"/>
      <c r="B369" s="156"/>
      <c r="C369" s="177" t="s">
        <v>524</v>
      </c>
      <c r="D369" s="158"/>
      <c r="E369" s="159">
        <v>1</v>
      </c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48"/>
      <c r="Z369" s="148"/>
      <c r="AA369" s="148"/>
      <c r="AB369" s="148"/>
      <c r="AC369" s="148"/>
      <c r="AD369" s="148"/>
      <c r="AE369" s="148"/>
      <c r="AF369" s="148"/>
      <c r="AG369" s="148" t="s">
        <v>146</v>
      </c>
      <c r="AH369" s="148">
        <v>0</v>
      </c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outlineLevel="1" x14ac:dyDescent="0.25">
      <c r="A370" s="155"/>
      <c r="B370" s="156"/>
      <c r="C370" s="240"/>
      <c r="D370" s="241"/>
      <c r="E370" s="241"/>
      <c r="F370" s="241"/>
      <c r="G370" s="241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48"/>
      <c r="Z370" s="148"/>
      <c r="AA370" s="148"/>
      <c r="AB370" s="148"/>
      <c r="AC370" s="148"/>
      <c r="AD370" s="148"/>
      <c r="AE370" s="148"/>
      <c r="AF370" s="148"/>
      <c r="AG370" s="148" t="s">
        <v>147</v>
      </c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</row>
    <row r="371" spans="1:60" ht="20.399999999999999" outlineLevel="1" x14ac:dyDescent="0.25">
      <c r="A371" s="167">
        <v>92</v>
      </c>
      <c r="B371" s="168" t="s">
        <v>525</v>
      </c>
      <c r="C371" s="176" t="s">
        <v>526</v>
      </c>
      <c r="D371" s="169" t="s">
        <v>196</v>
      </c>
      <c r="E371" s="170">
        <v>1</v>
      </c>
      <c r="F371" s="171"/>
      <c r="G371" s="172">
        <f>ROUND(E371*F371,2)</f>
        <v>0</v>
      </c>
      <c r="H371" s="171"/>
      <c r="I371" s="172">
        <f>ROUND(E371*H371,2)</f>
        <v>0</v>
      </c>
      <c r="J371" s="171"/>
      <c r="K371" s="172">
        <f>ROUND(E371*J371,2)</f>
        <v>0</v>
      </c>
      <c r="L371" s="172">
        <v>21</v>
      </c>
      <c r="M371" s="172">
        <f>G371*(1+L371/100)</f>
        <v>0</v>
      </c>
      <c r="N371" s="172">
        <v>2.0000000000000002E-5</v>
      </c>
      <c r="O371" s="172">
        <f>ROUND(E371*N371,2)</f>
        <v>0</v>
      </c>
      <c r="P371" s="172">
        <v>0</v>
      </c>
      <c r="Q371" s="172">
        <f>ROUND(E371*P371,2)</f>
        <v>0</v>
      </c>
      <c r="R371" s="172" t="s">
        <v>348</v>
      </c>
      <c r="S371" s="172" t="s">
        <v>157</v>
      </c>
      <c r="T371" s="173" t="s">
        <v>157</v>
      </c>
      <c r="U371" s="157">
        <v>0.21</v>
      </c>
      <c r="V371" s="157">
        <f>ROUND(E371*U371,2)</f>
        <v>0.21</v>
      </c>
      <c r="W371" s="157"/>
      <c r="X371" s="157" t="s">
        <v>189</v>
      </c>
      <c r="Y371" s="148"/>
      <c r="Z371" s="148"/>
      <c r="AA371" s="148"/>
      <c r="AB371" s="148"/>
      <c r="AC371" s="148"/>
      <c r="AD371" s="148"/>
      <c r="AE371" s="148"/>
      <c r="AF371" s="148"/>
      <c r="AG371" s="148" t="s">
        <v>190</v>
      </c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outlineLevel="1" x14ac:dyDescent="0.25">
      <c r="A372" s="155"/>
      <c r="B372" s="156"/>
      <c r="C372" s="249" t="s">
        <v>394</v>
      </c>
      <c r="D372" s="250"/>
      <c r="E372" s="250"/>
      <c r="F372" s="250"/>
      <c r="G372" s="250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48"/>
      <c r="Z372" s="148"/>
      <c r="AA372" s="148"/>
      <c r="AB372" s="148"/>
      <c r="AC372" s="148"/>
      <c r="AD372" s="148"/>
      <c r="AE372" s="148"/>
      <c r="AF372" s="148"/>
      <c r="AG372" s="148" t="s">
        <v>192</v>
      </c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outlineLevel="1" x14ac:dyDescent="0.25">
      <c r="A373" s="155"/>
      <c r="B373" s="156"/>
      <c r="C373" s="177" t="s">
        <v>527</v>
      </c>
      <c r="D373" s="158"/>
      <c r="E373" s="159">
        <v>1</v>
      </c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48"/>
      <c r="Z373" s="148"/>
      <c r="AA373" s="148"/>
      <c r="AB373" s="148"/>
      <c r="AC373" s="148"/>
      <c r="AD373" s="148"/>
      <c r="AE373" s="148"/>
      <c r="AF373" s="148"/>
      <c r="AG373" s="148" t="s">
        <v>146</v>
      </c>
      <c r="AH373" s="148">
        <v>0</v>
      </c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outlineLevel="1" x14ac:dyDescent="0.25">
      <c r="A374" s="155"/>
      <c r="B374" s="156"/>
      <c r="C374" s="240"/>
      <c r="D374" s="241"/>
      <c r="E374" s="241"/>
      <c r="F374" s="241"/>
      <c r="G374" s="241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48"/>
      <c r="Z374" s="148"/>
      <c r="AA374" s="148"/>
      <c r="AB374" s="148"/>
      <c r="AC374" s="148"/>
      <c r="AD374" s="148"/>
      <c r="AE374" s="148"/>
      <c r="AF374" s="148"/>
      <c r="AG374" s="148" t="s">
        <v>147</v>
      </c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ht="20.399999999999999" outlineLevel="1" x14ac:dyDescent="0.25">
      <c r="A375" s="167">
        <v>93</v>
      </c>
      <c r="B375" s="168" t="s">
        <v>528</v>
      </c>
      <c r="C375" s="176" t="s">
        <v>529</v>
      </c>
      <c r="D375" s="169" t="s">
        <v>196</v>
      </c>
      <c r="E375" s="170">
        <v>1</v>
      </c>
      <c r="F375" s="171"/>
      <c r="G375" s="172">
        <f>ROUND(E375*F375,2)</f>
        <v>0</v>
      </c>
      <c r="H375" s="171"/>
      <c r="I375" s="172">
        <f>ROUND(E375*H375,2)</f>
        <v>0</v>
      </c>
      <c r="J375" s="171"/>
      <c r="K375" s="172">
        <f>ROUND(E375*J375,2)</f>
        <v>0</v>
      </c>
      <c r="L375" s="172">
        <v>21</v>
      </c>
      <c r="M375" s="172">
        <f>G375*(1+L375/100)</f>
        <v>0</v>
      </c>
      <c r="N375" s="172">
        <v>3.0000000000000001E-5</v>
      </c>
      <c r="O375" s="172">
        <f>ROUND(E375*N375,2)</f>
        <v>0</v>
      </c>
      <c r="P375" s="172">
        <v>0</v>
      </c>
      <c r="Q375" s="172">
        <f>ROUND(E375*P375,2)</f>
        <v>0</v>
      </c>
      <c r="R375" s="172" t="s">
        <v>348</v>
      </c>
      <c r="S375" s="172" t="s">
        <v>157</v>
      </c>
      <c r="T375" s="173" t="s">
        <v>157</v>
      </c>
      <c r="U375" s="157">
        <v>0.24</v>
      </c>
      <c r="V375" s="157">
        <f>ROUND(E375*U375,2)</f>
        <v>0.24</v>
      </c>
      <c r="W375" s="157"/>
      <c r="X375" s="157" t="s">
        <v>189</v>
      </c>
      <c r="Y375" s="148"/>
      <c r="Z375" s="148"/>
      <c r="AA375" s="148"/>
      <c r="AB375" s="148"/>
      <c r="AC375" s="148"/>
      <c r="AD375" s="148"/>
      <c r="AE375" s="148"/>
      <c r="AF375" s="148"/>
      <c r="AG375" s="148" t="s">
        <v>190</v>
      </c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outlineLevel="1" x14ac:dyDescent="0.25">
      <c r="A376" s="155"/>
      <c r="B376" s="156"/>
      <c r="C376" s="249" t="s">
        <v>394</v>
      </c>
      <c r="D376" s="250"/>
      <c r="E376" s="250"/>
      <c r="F376" s="250"/>
      <c r="G376" s="250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48"/>
      <c r="Z376" s="148"/>
      <c r="AA376" s="148"/>
      <c r="AB376" s="148"/>
      <c r="AC376" s="148"/>
      <c r="AD376" s="148"/>
      <c r="AE376" s="148"/>
      <c r="AF376" s="148"/>
      <c r="AG376" s="148" t="s">
        <v>192</v>
      </c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outlineLevel="1" x14ac:dyDescent="0.25">
      <c r="A377" s="155"/>
      <c r="B377" s="156"/>
      <c r="C377" s="177" t="s">
        <v>527</v>
      </c>
      <c r="D377" s="158"/>
      <c r="E377" s="159">
        <v>1</v>
      </c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48"/>
      <c r="Z377" s="148"/>
      <c r="AA377" s="148"/>
      <c r="AB377" s="148"/>
      <c r="AC377" s="148"/>
      <c r="AD377" s="148"/>
      <c r="AE377" s="148"/>
      <c r="AF377" s="148"/>
      <c r="AG377" s="148" t="s">
        <v>146</v>
      </c>
      <c r="AH377" s="148">
        <v>0</v>
      </c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outlineLevel="1" x14ac:dyDescent="0.25">
      <c r="A378" s="155"/>
      <c r="B378" s="156"/>
      <c r="C378" s="240"/>
      <c r="D378" s="241"/>
      <c r="E378" s="241"/>
      <c r="F378" s="241"/>
      <c r="G378" s="241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48"/>
      <c r="Z378" s="148"/>
      <c r="AA378" s="148"/>
      <c r="AB378" s="148"/>
      <c r="AC378" s="148"/>
      <c r="AD378" s="148"/>
      <c r="AE378" s="148"/>
      <c r="AF378" s="148"/>
      <c r="AG378" s="148" t="s">
        <v>147</v>
      </c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</row>
    <row r="379" spans="1:60" outlineLevel="1" x14ac:dyDescent="0.25">
      <c r="A379" s="167">
        <v>94</v>
      </c>
      <c r="B379" s="168" t="s">
        <v>530</v>
      </c>
      <c r="C379" s="176" t="s">
        <v>531</v>
      </c>
      <c r="D379" s="169" t="s">
        <v>196</v>
      </c>
      <c r="E379" s="170">
        <v>2</v>
      </c>
      <c r="F379" s="171"/>
      <c r="G379" s="172">
        <f>ROUND(E379*F379,2)</f>
        <v>0</v>
      </c>
      <c r="H379" s="171"/>
      <c r="I379" s="172">
        <f>ROUND(E379*H379,2)</f>
        <v>0</v>
      </c>
      <c r="J379" s="171"/>
      <c r="K379" s="172">
        <f>ROUND(E379*J379,2)</f>
        <v>0</v>
      </c>
      <c r="L379" s="172">
        <v>21</v>
      </c>
      <c r="M379" s="172">
        <f>G379*(1+L379/100)</f>
        <v>0</v>
      </c>
      <c r="N379" s="172">
        <v>1.0000000000000001E-5</v>
      </c>
      <c r="O379" s="172">
        <f>ROUND(E379*N379,2)</f>
        <v>0</v>
      </c>
      <c r="P379" s="172">
        <v>0</v>
      </c>
      <c r="Q379" s="172">
        <f>ROUND(E379*P379,2)</f>
        <v>0</v>
      </c>
      <c r="R379" s="172" t="s">
        <v>348</v>
      </c>
      <c r="S379" s="172" t="s">
        <v>157</v>
      </c>
      <c r="T379" s="173" t="s">
        <v>157</v>
      </c>
      <c r="U379" s="157">
        <v>0.16</v>
      </c>
      <c r="V379" s="157">
        <f>ROUND(E379*U379,2)</f>
        <v>0.32</v>
      </c>
      <c r="W379" s="157"/>
      <c r="X379" s="157" t="s">
        <v>189</v>
      </c>
      <c r="Y379" s="148"/>
      <c r="Z379" s="148"/>
      <c r="AA379" s="148"/>
      <c r="AB379" s="148"/>
      <c r="AC379" s="148"/>
      <c r="AD379" s="148"/>
      <c r="AE379" s="148"/>
      <c r="AF379" s="148"/>
      <c r="AG379" s="148" t="s">
        <v>190</v>
      </c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outlineLevel="1" x14ac:dyDescent="0.25">
      <c r="A380" s="155"/>
      <c r="B380" s="156"/>
      <c r="C380" s="249" t="s">
        <v>394</v>
      </c>
      <c r="D380" s="250"/>
      <c r="E380" s="250"/>
      <c r="F380" s="250"/>
      <c r="G380" s="250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48"/>
      <c r="Z380" s="148"/>
      <c r="AA380" s="148"/>
      <c r="AB380" s="148"/>
      <c r="AC380" s="148"/>
      <c r="AD380" s="148"/>
      <c r="AE380" s="148"/>
      <c r="AF380" s="148"/>
      <c r="AG380" s="148" t="s">
        <v>192</v>
      </c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</row>
    <row r="381" spans="1:60" outlineLevel="1" x14ac:dyDescent="0.25">
      <c r="A381" s="155"/>
      <c r="B381" s="156"/>
      <c r="C381" s="177" t="s">
        <v>532</v>
      </c>
      <c r="D381" s="158"/>
      <c r="E381" s="159">
        <v>2</v>
      </c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48"/>
      <c r="Z381" s="148"/>
      <c r="AA381" s="148"/>
      <c r="AB381" s="148"/>
      <c r="AC381" s="148"/>
      <c r="AD381" s="148"/>
      <c r="AE381" s="148"/>
      <c r="AF381" s="148"/>
      <c r="AG381" s="148" t="s">
        <v>146</v>
      </c>
      <c r="AH381" s="148">
        <v>0</v>
      </c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outlineLevel="1" x14ac:dyDescent="0.25">
      <c r="A382" s="155"/>
      <c r="B382" s="156"/>
      <c r="C382" s="240"/>
      <c r="D382" s="241"/>
      <c r="E382" s="241"/>
      <c r="F382" s="241"/>
      <c r="G382" s="241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48"/>
      <c r="Z382" s="148"/>
      <c r="AA382" s="148"/>
      <c r="AB382" s="148"/>
      <c r="AC382" s="148"/>
      <c r="AD382" s="148"/>
      <c r="AE382" s="148"/>
      <c r="AF382" s="148"/>
      <c r="AG382" s="148" t="s">
        <v>147</v>
      </c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outlineLevel="1" x14ac:dyDescent="0.25">
      <c r="A383" s="167">
        <v>95</v>
      </c>
      <c r="B383" s="168" t="s">
        <v>533</v>
      </c>
      <c r="C383" s="176" t="s">
        <v>534</v>
      </c>
      <c r="D383" s="169" t="s">
        <v>347</v>
      </c>
      <c r="E383" s="170">
        <v>50</v>
      </c>
      <c r="F383" s="171"/>
      <c r="G383" s="172">
        <f>ROUND(E383*F383,2)</f>
        <v>0</v>
      </c>
      <c r="H383" s="171"/>
      <c r="I383" s="172">
        <f>ROUND(E383*H383,2)</f>
        <v>0</v>
      </c>
      <c r="J383" s="171"/>
      <c r="K383" s="172">
        <f>ROUND(E383*J383,2)</f>
        <v>0</v>
      </c>
      <c r="L383" s="172">
        <v>21</v>
      </c>
      <c r="M383" s="172">
        <f>G383*(1+L383/100)</f>
        <v>0</v>
      </c>
      <c r="N383" s="172">
        <v>0</v>
      </c>
      <c r="O383" s="172">
        <f>ROUND(E383*N383,2)</f>
        <v>0</v>
      </c>
      <c r="P383" s="172">
        <v>0</v>
      </c>
      <c r="Q383" s="172">
        <f>ROUND(E383*P383,2)</f>
        <v>0</v>
      </c>
      <c r="R383" s="172" t="s">
        <v>348</v>
      </c>
      <c r="S383" s="172" t="s">
        <v>157</v>
      </c>
      <c r="T383" s="173" t="s">
        <v>157</v>
      </c>
      <c r="U383" s="157">
        <v>0.06</v>
      </c>
      <c r="V383" s="157">
        <f>ROUND(E383*U383,2)</f>
        <v>3</v>
      </c>
      <c r="W383" s="157"/>
      <c r="X383" s="157" t="s">
        <v>189</v>
      </c>
      <c r="Y383" s="148"/>
      <c r="Z383" s="148"/>
      <c r="AA383" s="148"/>
      <c r="AB383" s="148"/>
      <c r="AC383" s="148"/>
      <c r="AD383" s="148"/>
      <c r="AE383" s="148"/>
      <c r="AF383" s="148"/>
      <c r="AG383" s="148" t="s">
        <v>190</v>
      </c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outlineLevel="1" x14ac:dyDescent="0.25">
      <c r="A384" s="155"/>
      <c r="B384" s="156"/>
      <c r="C384" s="177" t="s">
        <v>535</v>
      </c>
      <c r="D384" s="158"/>
      <c r="E384" s="159">
        <v>50</v>
      </c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48"/>
      <c r="Z384" s="148"/>
      <c r="AA384" s="148"/>
      <c r="AB384" s="148"/>
      <c r="AC384" s="148"/>
      <c r="AD384" s="148"/>
      <c r="AE384" s="148"/>
      <c r="AF384" s="148"/>
      <c r="AG384" s="148" t="s">
        <v>146</v>
      </c>
      <c r="AH384" s="148">
        <v>0</v>
      </c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outlineLevel="1" x14ac:dyDescent="0.25">
      <c r="A385" s="155"/>
      <c r="B385" s="156"/>
      <c r="C385" s="240"/>
      <c r="D385" s="241"/>
      <c r="E385" s="241"/>
      <c r="F385" s="241"/>
      <c r="G385" s="241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48"/>
      <c r="Z385" s="148"/>
      <c r="AA385" s="148"/>
      <c r="AB385" s="148"/>
      <c r="AC385" s="148"/>
      <c r="AD385" s="148"/>
      <c r="AE385" s="148"/>
      <c r="AF385" s="148"/>
      <c r="AG385" s="148" t="s">
        <v>147</v>
      </c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</row>
    <row r="386" spans="1:60" ht="20.399999999999999" outlineLevel="1" x14ac:dyDescent="0.25">
      <c r="A386" s="167">
        <v>96</v>
      </c>
      <c r="B386" s="168" t="s">
        <v>536</v>
      </c>
      <c r="C386" s="176" t="s">
        <v>537</v>
      </c>
      <c r="D386" s="169" t="s">
        <v>212</v>
      </c>
      <c r="E386" s="170">
        <v>0.4425</v>
      </c>
      <c r="F386" s="171"/>
      <c r="G386" s="172">
        <f>ROUND(E386*F386,2)</f>
        <v>0</v>
      </c>
      <c r="H386" s="171"/>
      <c r="I386" s="172">
        <f>ROUND(E386*H386,2)</f>
        <v>0</v>
      </c>
      <c r="J386" s="171"/>
      <c r="K386" s="172">
        <f>ROUND(E386*J386,2)</f>
        <v>0</v>
      </c>
      <c r="L386" s="172">
        <v>21</v>
      </c>
      <c r="M386" s="172">
        <f>G386*(1+L386/100)</f>
        <v>0</v>
      </c>
      <c r="N386" s="172">
        <v>2.5499999999999998</v>
      </c>
      <c r="O386" s="172">
        <f>ROUND(E386*N386,2)</f>
        <v>1.1299999999999999</v>
      </c>
      <c r="P386" s="172">
        <v>0</v>
      </c>
      <c r="Q386" s="172">
        <f>ROUND(E386*P386,2)</f>
        <v>0</v>
      </c>
      <c r="R386" s="172" t="s">
        <v>348</v>
      </c>
      <c r="S386" s="172" t="s">
        <v>157</v>
      </c>
      <c r="T386" s="173" t="s">
        <v>157</v>
      </c>
      <c r="U386" s="157">
        <v>2.92</v>
      </c>
      <c r="V386" s="157">
        <f>ROUND(E386*U386,2)</f>
        <v>1.29</v>
      </c>
      <c r="W386" s="157"/>
      <c r="X386" s="157" t="s">
        <v>189</v>
      </c>
      <c r="Y386" s="148"/>
      <c r="Z386" s="148"/>
      <c r="AA386" s="148"/>
      <c r="AB386" s="148"/>
      <c r="AC386" s="148"/>
      <c r="AD386" s="148"/>
      <c r="AE386" s="148"/>
      <c r="AF386" s="148"/>
      <c r="AG386" s="148" t="s">
        <v>190</v>
      </c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outlineLevel="1" x14ac:dyDescent="0.25">
      <c r="A387" s="155"/>
      <c r="B387" s="156"/>
      <c r="C387" s="249" t="s">
        <v>538</v>
      </c>
      <c r="D387" s="250"/>
      <c r="E387" s="250"/>
      <c r="F387" s="250"/>
      <c r="G387" s="250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48"/>
      <c r="Z387" s="148"/>
      <c r="AA387" s="148"/>
      <c r="AB387" s="148"/>
      <c r="AC387" s="148"/>
      <c r="AD387" s="148"/>
      <c r="AE387" s="148"/>
      <c r="AF387" s="148"/>
      <c r="AG387" s="148" t="s">
        <v>192</v>
      </c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outlineLevel="1" x14ac:dyDescent="0.25">
      <c r="A388" s="155"/>
      <c r="B388" s="156"/>
      <c r="C388" s="177" t="s">
        <v>539</v>
      </c>
      <c r="D388" s="158"/>
      <c r="E388" s="159">
        <v>0.4425</v>
      </c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48"/>
      <c r="Z388" s="148"/>
      <c r="AA388" s="148"/>
      <c r="AB388" s="148"/>
      <c r="AC388" s="148"/>
      <c r="AD388" s="148"/>
      <c r="AE388" s="148"/>
      <c r="AF388" s="148"/>
      <c r="AG388" s="148" t="s">
        <v>146</v>
      </c>
      <c r="AH388" s="148">
        <v>0</v>
      </c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outlineLevel="1" x14ac:dyDescent="0.25">
      <c r="A389" s="155"/>
      <c r="B389" s="156"/>
      <c r="C389" s="240"/>
      <c r="D389" s="241"/>
      <c r="E389" s="241"/>
      <c r="F389" s="241"/>
      <c r="G389" s="241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48"/>
      <c r="Z389" s="148"/>
      <c r="AA389" s="148"/>
      <c r="AB389" s="148"/>
      <c r="AC389" s="148"/>
      <c r="AD389" s="148"/>
      <c r="AE389" s="148"/>
      <c r="AF389" s="148"/>
      <c r="AG389" s="148" t="s">
        <v>147</v>
      </c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</row>
    <row r="390" spans="1:60" ht="20.399999999999999" outlineLevel="1" x14ac:dyDescent="0.25">
      <c r="A390" s="167">
        <v>97</v>
      </c>
      <c r="B390" s="168" t="s">
        <v>540</v>
      </c>
      <c r="C390" s="176" t="s">
        <v>541</v>
      </c>
      <c r="D390" s="169" t="s">
        <v>212</v>
      </c>
      <c r="E390" s="170">
        <v>0.64680000000000004</v>
      </c>
      <c r="F390" s="171"/>
      <c r="G390" s="172">
        <f>ROUND(E390*F390,2)</f>
        <v>0</v>
      </c>
      <c r="H390" s="171"/>
      <c r="I390" s="172">
        <f>ROUND(E390*H390,2)</f>
        <v>0</v>
      </c>
      <c r="J390" s="171"/>
      <c r="K390" s="172">
        <f>ROUND(E390*J390,2)</f>
        <v>0</v>
      </c>
      <c r="L390" s="172">
        <v>21</v>
      </c>
      <c r="M390" s="172">
        <f>G390*(1+L390/100)</f>
        <v>0</v>
      </c>
      <c r="N390" s="172">
        <v>2.5510999999999999</v>
      </c>
      <c r="O390" s="172">
        <f>ROUND(E390*N390,2)</f>
        <v>1.65</v>
      </c>
      <c r="P390" s="172">
        <v>0</v>
      </c>
      <c r="Q390" s="172">
        <f>ROUND(E390*P390,2)</f>
        <v>0</v>
      </c>
      <c r="R390" s="172" t="s">
        <v>348</v>
      </c>
      <c r="S390" s="172" t="s">
        <v>157</v>
      </c>
      <c r="T390" s="173" t="s">
        <v>157</v>
      </c>
      <c r="U390" s="157">
        <v>2.56</v>
      </c>
      <c r="V390" s="157">
        <f>ROUND(E390*U390,2)</f>
        <v>1.66</v>
      </c>
      <c r="W390" s="157"/>
      <c r="X390" s="157" t="s">
        <v>189</v>
      </c>
      <c r="Y390" s="148"/>
      <c r="Z390" s="148"/>
      <c r="AA390" s="148"/>
      <c r="AB390" s="148"/>
      <c r="AC390" s="148"/>
      <c r="AD390" s="148"/>
      <c r="AE390" s="148"/>
      <c r="AF390" s="148"/>
      <c r="AG390" s="148" t="s">
        <v>190</v>
      </c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outlineLevel="1" x14ac:dyDescent="0.25">
      <c r="A391" s="155"/>
      <c r="B391" s="156"/>
      <c r="C391" s="249" t="s">
        <v>538</v>
      </c>
      <c r="D391" s="250"/>
      <c r="E391" s="250"/>
      <c r="F391" s="250"/>
      <c r="G391" s="250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48"/>
      <c r="Z391" s="148"/>
      <c r="AA391" s="148"/>
      <c r="AB391" s="148"/>
      <c r="AC391" s="148"/>
      <c r="AD391" s="148"/>
      <c r="AE391" s="148"/>
      <c r="AF391" s="148"/>
      <c r="AG391" s="148" t="s">
        <v>192</v>
      </c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 outlineLevel="1" x14ac:dyDescent="0.25">
      <c r="A392" s="155"/>
      <c r="B392" s="156"/>
      <c r="C392" s="251" t="s">
        <v>542</v>
      </c>
      <c r="D392" s="252"/>
      <c r="E392" s="252"/>
      <c r="F392" s="252"/>
      <c r="G392" s="252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48"/>
      <c r="Z392" s="148"/>
      <c r="AA392" s="148"/>
      <c r="AB392" s="148"/>
      <c r="AC392" s="148"/>
      <c r="AD392" s="148"/>
      <c r="AE392" s="148"/>
      <c r="AF392" s="148"/>
      <c r="AG392" s="148" t="s">
        <v>543</v>
      </c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</row>
    <row r="393" spans="1:60" outlineLevel="1" x14ac:dyDescent="0.25">
      <c r="A393" s="155"/>
      <c r="B393" s="156"/>
      <c r="C393" s="177" t="s">
        <v>544</v>
      </c>
      <c r="D393" s="158"/>
      <c r="E393" s="159">
        <v>0.64680000000000004</v>
      </c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48"/>
      <c r="Z393" s="148"/>
      <c r="AA393" s="148"/>
      <c r="AB393" s="148"/>
      <c r="AC393" s="148"/>
      <c r="AD393" s="148"/>
      <c r="AE393" s="148"/>
      <c r="AF393" s="148"/>
      <c r="AG393" s="148" t="s">
        <v>146</v>
      </c>
      <c r="AH393" s="148">
        <v>0</v>
      </c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outlineLevel="1" x14ac:dyDescent="0.25">
      <c r="A394" s="155"/>
      <c r="B394" s="156"/>
      <c r="C394" s="240"/>
      <c r="D394" s="241"/>
      <c r="E394" s="241"/>
      <c r="F394" s="241"/>
      <c r="G394" s="241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48"/>
      <c r="Z394" s="148"/>
      <c r="AA394" s="148"/>
      <c r="AB394" s="148"/>
      <c r="AC394" s="148"/>
      <c r="AD394" s="148"/>
      <c r="AE394" s="148"/>
      <c r="AF394" s="148"/>
      <c r="AG394" s="148" t="s">
        <v>147</v>
      </c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ht="20.399999999999999" outlineLevel="1" x14ac:dyDescent="0.25">
      <c r="A395" s="167">
        <v>98</v>
      </c>
      <c r="B395" s="168" t="s">
        <v>545</v>
      </c>
      <c r="C395" s="176" t="s">
        <v>546</v>
      </c>
      <c r="D395" s="169" t="s">
        <v>212</v>
      </c>
      <c r="E395" s="170">
        <v>0.3</v>
      </c>
      <c r="F395" s="171"/>
      <c r="G395" s="172">
        <f>ROUND(E395*F395,2)</f>
        <v>0</v>
      </c>
      <c r="H395" s="171"/>
      <c r="I395" s="172">
        <f>ROUND(E395*H395,2)</f>
        <v>0</v>
      </c>
      <c r="J395" s="171"/>
      <c r="K395" s="172">
        <f>ROUND(E395*J395,2)</f>
        <v>0</v>
      </c>
      <c r="L395" s="172">
        <v>21</v>
      </c>
      <c r="M395" s="172">
        <f>G395*(1+L395/100)</f>
        <v>0</v>
      </c>
      <c r="N395" s="172">
        <v>2.5499999999999998</v>
      </c>
      <c r="O395" s="172">
        <f>ROUND(E395*N395,2)</f>
        <v>0.77</v>
      </c>
      <c r="P395" s="172">
        <v>0</v>
      </c>
      <c r="Q395" s="172">
        <f>ROUND(E395*P395,2)</f>
        <v>0</v>
      </c>
      <c r="R395" s="172" t="s">
        <v>348</v>
      </c>
      <c r="S395" s="172" t="s">
        <v>157</v>
      </c>
      <c r="T395" s="173" t="s">
        <v>157</v>
      </c>
      <c r="U395" s="157">
        <v>9.27</v>
      </c>
      <c r="V395" s="157">
        <f>ROUND(E395*U395,2)</f>
        <v>2.78</v>
      </c>
      <c r="W395" s="157"/>
      <c r="X395" s="157" t="s">
        <v>189</v>
      </c>
      <c r="Y395" s="148"/>
      <c r="Z395" s="148"/>
      <c r="AA395" s="148"/>
      <c r="AB395" s="148"/>
      <c r="AC395" s="148"/>
      <c r="AD395" s="148"/>
      <c r="AE395" s="148"/>
      <c r="AF395" s="148"/>
      <c r="AG395" s="148" t="s">
        <v>190</v>
      </c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outlineLevel="1" x14ac:dyDescent="0.25">
      <c r="A396" s="155"/>
      <c r="B396" s="156"/>
      <c r="C396" s="249" t="s">
        <v>538</v>
      </c>
      <c r="D396" s="250"/>
      <c r="E396" s="250"/>
      <c r="F396" s="250"/>
      <c r="G396" s="250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48"/>
      <c r="Z396" s="148"/>
      <c r="AA396" s="148"/>
      <c r="AB396" s="148"/>
      <c r="AC396" s="148"/>
      <c r="AD396" s="148"/>
      <c r="AE396" s="148"/>
      <c r="AF396" s="148"/>
      <c r="AG396" s="148" t="s">
        <v>192</v>
      </c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</row>
    <row r="397" spans="1:60" outlineLevel="1" x14ac:dyDescent="0.25">
      <c r="A397" s="155"/>
      <c r="B397" s="156"/>
      <c r="C397" s="177" t="s">
        <v>547</v>
      </c>
      <c r="D397" s="158"/>
      <c r="E397" s="159">
        <v>0.3</v>
      </c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48"/>
      <c r="Z397" s="148"/>
      <c r="AA397" s="148"/>
      <c r="AB397" s="148"/>
      <c r="AC397" s="148"/>
      <c r="AD397" s="148"/>
      <c r="AE397" s="148"/>
      <c r="AF397" s="148"/>
      <c r="AG397" s="148" t="s">
        <v>146</v>
      </c>
      <c r="AH397" s="148">
        <v>0</v>
      </c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outlineLevel="1" x14ac:dyDescent="0.25">
      <c r="A398" s="155"/>
      <c r="B398" s="156"/>
      <c r="C398" s="240"/>
      <c r="D398" s="241"/>
      <c r="E398" s="241"/>
      <c r="F398" s="241"/>
      <c r="G398" s="241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48"/>
      <c r="Z398" s="148"/>
      <c r="AA398" s="148"/>
      <c r="AB398" s="148"/>
      <c r="AC398" s="148"/>
      <c r="AD398" s="148"/>
      <c r="AE398" s="148"/>
      <c r="AF398" s="148"/>
      <c r="AG398" s="148" t="s">
        <v>147</v>
      </c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</row>
    <row r="399" spans="1:60" outlineLevel="1" x14ac:dyDescent="0.25">
      <c r="A399" s="167">
        <v>99</v>
      </c>
      <c r="B399" s="168" t="s">
        <v>548</v>
      </c>
      <c r="C399" s="176" t="s">
        <v>549</v>
      </c>
      <c r="D399" s="169" t="s">
        <v>196</v>
      </c>
      <c r="E399" s="170">
        <v>1</v>
      </c>
      <c r="F399" s="171"/>
      <c r="G399" s="172">
        <f>ROUND(E399*F399,2)</f>
        <v>0</v>
      </c>
      <c r="H399" s="171"/>
      <c r="I399" s="172">
        <f>ROUND(E399*H399,2)</f>
        <v>0</v>
      </c>
      <c r="J399" s="171"/>
      <c r="K399" s="172">
        <f>ROUND(E399*J399,2)</f>
        <v>0</v>
      </c>
      <c r="L399" s="172">
        <v>21</v>
      </c>
      <c r="M399" s="172">
        <f>G399*(1+L399/100)</f>
        <v>0</v>
      </c>
      <c r="N399" s="172">
        <v>3.9030000000000002E-2</v>
      </c>
      <c r="O399" s="172">
        <f>ROUND(E399*N399,2)</f>
        <v>0.04</v>
      </c>
      <c r="P399" s="172">
        <v>0</v>
      </c>
      <c r="Q399" s="172">
        <f>ROUND(E399*P399,2)</f>
        <v>0</v>
      </c>
      <c r="R399" s="172" t="s">
        <v>348</v>
      </c>
      <c r="S399" s="172" t="s">
        <v>157</v>
      </c>
      <c r="T399" s="173" t="s">
        <v>157</v>
      </c>
      <c r="U399" s="157">
        <v>0.82</v>
      </c>
      <c r="V399" s="157">
        <f>ROUND(E399*U399,2)</f>
        <v>0.82</v>
      </c>
      <c r="W399" s="157"/>
      <c r="X399" s="157" t="s">
        <v>189</v>
      </c>
      <c r="Y399" s="148"/>
      <c r="Z399" s="148"/>
      <c r="AA399" s="148"/>
      <c r="AB399" s="148"/>
      <c r="AC399" s="148"/>
      <c r="AD399" s="148"/>
      <c r="AE399" s="148"/>
      <c r="AF399" s="148"/>
      <c r="AG399" s="148" t="s">
        <v>190</v>
      </c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</row>
    <row r="400" spans="1:60" outlineLevel="1" x14ac:dyDescent="0.25">
      <c r="A400" s="155"/>
      <c r="B400" s="156"/>
      <c r="C400" s="177" t="s">
        <v>550</v>
      </c>
      <c r="D400" s="158"/>
      <c r="E400" s="159">
        <v>1</v>
      </c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48"/>
      <c r="Z400" s="148"/>
      <c r="AA400" s="148"/>
      <c r="AB400" s="148"/>
      <c r="AC400" s="148"/>
      <c r="AD400" s="148"/>
      <c r="AE400" s="148"/>
      <c r="AF400" s="148"/>
      <c r="AG400" s="148" t="s">
        <v>146</v>
      </c>
      <c r="AH400" s="148">
        <v>0</v>
      </c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outlineLevel="1" x14ac:dyDescent="0.25">
      <c r="A401" s="155"/>
      <c r="B401" s="156"/>
      <c r="C401" s="240"/>
      <c r="D401" s="241"/>
      <c r="E401" s="241"/>
      <c r="F401" s="241"/>
      <c r="G401" s="241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48"/>
      <c r="Z401" s="148"/>
      <c r="AA401" s="148"/>
      <c r="AB401" s="148"/>
      <c r="AC401" s="148"/>
      <c r="AD401" s="148"/>
      <c r="AE401" s="148"/>
      <c r="AF401" s="148"/>
      <c r="AG401" s="148" t="s">
        <v>147</v>
      </c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</row>
    <row r="402" spans="1:60" outlineLevel="1" x14ac:dyDescent="0.25">
      <c r="A402" s="167">
        <v>100</v>
      </c>
      <c r="B402" s="168" t="s">
        <v>551</v>
      </c>
      <c r="C402" s="176" t="s">
        <v>552</v>
      </c>
      <c r="D402" s="169" t="s">
        <v>196</v>
      </c>
      <c r="E402" s="170">
        <v>1</v>
      </c>
      <c r="F402" s="171"/>
      <c r="G402" s="172">
        <f>ROUND(E402*F402,2)</f>
        <v>0</v>
      </c>
      <c r="H402" s="171"/>
      <c r="I402" s="172">
        <f>ROUND(E402*H402,2)</f>
        <v>0</v>
      </c>
      <c r="J402" s="171"/>
      <c r="K402" s="172">
        <f>ROUND(E402*J402,2)</f>
        <v>0</v>
      </c>
      <c r="L402" s="172">
        <v>21</v>
      </c>
      <c r="M402" s="172">
        <f>G402*(1+L402/100)</f>
        <v>0</v>
      </c>
      <c r="N402" s="172">
        <v>0</v>
      </c>
      <c r="O402" s="172">
        <f>ROUND(E402*N402,2)</f>
        <v>0</v>
      </c>
      <c r="P402" s="172">
        <v>0</v>
      </c>
      <c r="Q402" s="172">
        <f>ROUND(E402*P402,2)</f>
        <v>0</v>
      </c>
      <c r="R402" s="172" t="s">
        <v>348</v>
      </c>
      <c r="S402" s="172" t="s">
        <v>157</v>
      </c>
      <c r="T402" s="173" t="s">
        <v>157</v>
      </c>
      <c r="U402" s="157">
        <v>2.25</v>
      </c>
      <c r="V402" s="157">
        <f>ROUND(E402*U402,2)</f>
        <v>2.25</v>
      </c>
      <c r="W402" s="157"/>
      <c r="X402" s="157" t="s">
        <v>189</v>
      </c>
      <c r="Y402" s="148"/>
      <c r="Z402" s="148"/>
      <c r="AA402" s="148"/>
      <c r="AB402" s="148"/>
      <c r="AC402" s="148"/>
      <c r="AD402" s="148"/>
      <c r="AE402" s="148"/>
      <c r="AF402" s="148"/>
      <c r="AG402" s="148" t="s">
        <v>190</v>
      </c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outlineLevel="1" x14ac:dyDescent="0.25">
      <c r="A403" s="155"/>
      <c r="B403" s="156"/>
      <c r="C403" s="249" t="s">
        <v>553</v>
      </c>
      <c r="D403" s="250"/>
      <c r="E403" s="250"/>
      <c r="F403" s="250"/>
      <c r="G403" s="250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48"/>
      <c r="Z403" s="148"/>
      <c r="AA403" s="148"/>
      <c r="AB403" s="148"/>
      <c r="AC403" s="148"/>
      <c r="AD403" s="148"/>
      <c r="AE403" s="148"/>
      <c r="AF403" s="148"/>
      <c r="AG403" s="148" t="s">
        <v>192</v>
      </c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</row>
    <row r="404" spans="1:60" outlineLevel="1" x14ac:dyDescent="0.25">
      <c r="A404" s="155"/>
      <c r="B404" s="156"/>
      <c r="C404" s="177" t="s">
        <v>554</v>
      </c>
      <c r="D404" s="158"/>
      <c r="E404" s="159">
        <v>1</v>
      </c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48"/>
      <c r="Z404" s="148"/>
      <c r="AA404" s="148"/>
      <c r="AB404" s="148"/>
      <c r="AC404" s="148"/>
      <c r="AD404" s="148"/>
      <c r="AE404" s="148"/>
      <c r="AF404" s="148"/>
      <c r="AG404" s="148" t="s">
        <v>146</v>
      </c>
      <c r="AH404" s="148">
        <v>0</v>
      </c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</row>
    <row r="405" spans="1:60" outlineLevel="1" x14ac:dyDescent="0.25">
      <c r="A405" s="155"/>
      <c r="B405" s="156"/>
      <c r="C405" s="240"/>
      <c r="D405" s="241"/>
      <c r="E405" s="241"/>
      <c r="F405" s="241"/>
      <c r="G405" s="241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48"/>
      <c r="Z405" s="148"/>
      <c r="AA405" s="148"/>
      <c r="AB405" s="148"/>
      <c r="AC405" s="148"/>
      <c r="AD405" s="148"/>
      <c r="AE405" s="148"/>
      <c r="AF405" s="148"/>
      <c r="AG405" s="148" t="s">
        <v>147</v>
      </c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</row>
    <row r="406" spans="1:60" ht="20.399999999999999" outlineLevel="1" x14ac:dyDescent="0.25">
      <c r="A406" s="167">
        <v>101</v>
      </c>
      <c r="B406" s="168" t="s">
        <v>555</v>
      </c>
      <c r="C406" s="176" t="s">
        <v>556</v>
      </c>
      <c r="D406" s="169" t="s">
        <v>187</v>
      </c>
      <c r="E406" s="170">
        <v>5.181</v>
      </c>
      <c r="F406" s="171"/>
      <c r="G406" s="172">
        <f>ROUND(E406*F406,2)</f>
        <v>0</v>
      </c>
      <c r="H406" s="171"/>
      <c r="I406" s="172">
        <f>ROUND(E406*H406,2)</f>
        <v>0</v>
      </c>
      <c r="J406" s="171"/>
      <c r="K406" s="172">
        <f>ROUND(E406*J406,2)</f>
        <v>0</v>
      </c>
      <c r="L406" s="172">
        <v>21</v>
      </c>
      <c r="M406" s="172">
        <f>G406*(1+L406/100)</f>
        <v>0</v>
      </c>
      <c r="N406" s="172">
        <v>1.1979999999999999E-2</v>
      </c>
      <c r="O406" s="172">
        <f>ROUND(E406*N406,2)</f>
        <v>0.06</v>
      </c>
      <c r="P406" s="172">
        <v>0</v>
      </c>
      <c r="Q406" s="172">
        <f>ROUND(E406*P406,2)</f>
        <v>0</v>
      </c>
      <c r="R406" s="172" t="s">
        <v>348</v>
      </c>
      <c r="S406" s="172" t="s">
        <v>157</v>
      </c>
      <c r="T406" s="173" t="s">
        <v>157</v>
      </c>
      <c r="U406" s="157">
        <v>1.61</v>
      </c>
      <c r="V406" s="157">
        <f>ROUND(E406*U406,2)</f>
        <v>8.34</v>
      </c>
      <c r="W406" s="157"/>
      <c r="X406" s="157" t="s">
        <v>189</v>
      </c>
      <c r="Y406" s="148"/>
      <c r="Z406" s="148"/>
      <c r="AA406" s="148"/>
      <c r="AB406" s="148"/>
      <c r="AC406" s="148"/>
      <c r="AD406" s="148"/>
      <c r="AE406" s="148"/>
      <c r="AF406" s="148"/>
      <c r="AG406" s="148" t="s">
        <v>190</v>
      </c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</row>
    <row r="407" spans="1:60" outlineLevel="1" x14ac:dyDescent="0.25">
      <c r="A407" s="155"/>
      <c r="B407" s="156"/>
      <c r="C407" s="177" t="s">
        <v>557</v>
      </c>
      <c r="D407" s="158"/>
      <c r="E407" s="159">
        <v>5.181</v>
      </c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48"/>
      <c r="Z407" s="148"/>
      <c r="AA407" s="148"/>
      <c r="AB407" s="148"/>
      <c r="AC407" s="148"/>
      <c r="AD407" s="148"/>
      <c r="AE407" s="148"/>
      <c r="AF407" s="148"/>
      <c r="AG407" s="148" t="s">
        <v>146</v>
      </c>
      <c r="AH407" s="148">
        <v>0</v>
      </c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</row>
    <row r="408" spans="1:60" outlineLevel="1" x14ac:dyDescent="0.25">
      <c r="A408" s="155"/>
      <c r="B408" s="156"/>
      <c r="C408" s="240"/>
      <c r="D408" s="241"/>
      <c r="E408" s="241"/>
      <c r="F408" s="241"/>
      <c r="G408" s="241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48"/>
      <c r="Z408" s="148"/>
      <c r="AA408" s="148"/>
      <c r="AB408" s="148"/>
      <c r="AC408" s="148"/>
      <c r="AD408" s="148"/>
      <c r="AE408" s="148"/>
      <c r="AF408" s="148"/>
      <c r="AG408" s="148" t="s">
        <v>147</v>
      </c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</row>
    <row r="409" spans="1:60" ht="20.399999999999999" outlineLevel="1" x14ac:dyDescent="0.25">
      <c r="A409" s="167">
        <v>102</v>
      </c>
      <c r="B409" s="168" t="s">
        <v>558</v>
      </c>
      <c r="C409" s="176" t="s">
        <v>559</v>
      </c>
      <c r="D409" s="169" t="s">
        <v>196</v>
      </c>
      <c r="E409" s="170">
        <v>1</v>
      </c>
      <c r="F409" s="171"/>
      <c r="G409" s="172">
        <f>ROUND(E409*F409,2)</f>
        <v>0</v>
      </c>
      <c r="H409" s="171"/>
      <c r="I409" s="172">
        <f>ROUND(E409*H409,2)</f>
        <v>0</v>
      </c>
      <c r="J409" s="171"/>
      <c r="K409" s="172">
        <f>ROUND(E409*J409,2)</f>
        <v>0</v>
      </c>
      <c r="L409" s="172">
        <v>21</v>
      </c>
      <c r="M409" s="172">
        <f>G409*(1+L409/100)</f>
        <v>0</v>
      </c>
      <c r="N409" s="172">
        <v>4.7620000000000003E-2</v>
      </c>
      <c r="O409" s="172">
        <f>ROUND(E409*N409,2)</f>
        <v>0.05</v>
      </c>
      <c r="P409" s="172">
        <v>0</v>
      </c>
      <c r="Q409" s="172">
        <f>ROUND(E409*P409,2)</f>
        <v>0</v>
      </c>
      <c r="R409" s="172" t="s">
        <v>348</v>
      </c>
      <c r="S409" s="172" t="s">
        <v>157</v>
      </c>
      <c r="T409" s="173" t="s">
        <v>157</v>
      </c>
      <c r="U409" s="157">
        <v>1.0900000000000001</v>
      </c>
      <c r="V409" s="157">
        <f>ROUND(E409*U409,2)</f>
        <v>1.0900000000000001</v>
      </c>
      <c r="W409" s="157"/>
      <c r="X409" s="157" t="s">
        <v>189</v>
      </c>
      <c r="Y409" s="148"/>
      <c r="Z409" s="148"/>
      <c r="AA409" s="148"/>
      <c r="AB409" s="148"/>
      <c r="AC409" s="148"/>
      <c r="AD409" s="148"/>
      <c r="AE409" s="148"/>
      <c r="AF409" s="148"/>
      <c r="AG409" s="148" t="s">
        <v>190</v>
      </c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</row>
    <row r="410" spans="1:60" outlineLevel="1" x14ac:dyDescent="0.25">
      <c r="A410" s="155"/>
      <c r="B410" s="156"/>
      <c r="C410" s="177" t="s">
        <v>560</v>
      </c>
      <c r="D410" s="158"/>
      <c r="E410" s="159">
        <v>1</v>
      </c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48"/>
      <c r="Z410" s="148"/>
      <c r="AA410" s="148"/>
      <c r="AB410" s="148"/>
      <c r="AC410" s="148"/>
      <c r="AD410" s="148"/>
      <c r="AE410" s="148"/>
      <c r="AF410" s="148"/>
      <c r="AG410" s="148" t="s">
        <v>146</v>
      </c>
      <c r="AH410" s="148">
        <v>0</v>
      </c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</row>
    <row r="411" spans="1:60" outlineLevel="1" x14ac:dyDescent="0.25">
      <c r="A411" s="155"/>
      <c r="B411" s="156"/>
      <c r="C411" s="240"/>
      <c r="D411" s="241"/>
      <c r="E411" s="241"/>
      <c r="F411" s="241"/>
      <c r="G411" s="241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48"/>
      <c r="Z411" s="148"/>
      <c r="AA411" s="148"/>
      <c r="AB411" s="148"/>
      <c r="AC411" s="148"/>
      <c r="AD411" s="148"/>
      <c r="AE411" s="148"/>
      <c r="AF411" s="148"/>
      <c r="AG411" s="148" t="s">
        <v>147</v>
      </c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</row>
    <row r="412" spans="1:60" outlineLevel="1" x14ac:dyDescent="0.25">
      <c r="A412" s="167">
        <v>103</v>
      </c>
      <c r="B412" s="168" t="s">
        <v>561</v>
      </c>
      <c r="C412" s="176" t="s">
        <v>562</v>
      </c>
      <c r="D412" s="169" t="s">
        <v>196</v>
      </c>
      <c r="E412" s="170">
        <v>1</v>
      </c>
      <c r="F412" s="171"/>
      <c r="G412" s="172">
        <f>ROUND(E412*F412,2)</f>
        <v>0</v>
      </c>
      <c r="H412" s="171"/>
      <c r="I412" s="172">
        <f>ROUND(E412*H412,2)</f>
        <v>0</v>
      </c>
      <c r="J412" s="171"/>
      <c r="K412" s="172">
        <f>ROUND(E412*J412,2)</f>
        <v>0</v>
      </c>
      <c r="L412" s="172">
        <v>21</v>
      </c>
      <c r="M412" s="172">
        <f>G412*(1+L412/100)</f>
        <v>0</v>
      </c>
      <c r="N412" s="172">
        <v>1.17E-2</v>
      </c>
      <c r="O412" s="172">
        <f>ROUND(E412*N412,2)</f>
        <v>0.01</v>
      </c>
      <c r="P412" s="172">
        <v>0</v>
      </c>
      <c r="Q412" s="172">
        <f>ROUND(E412*P412,2)</f>
        <v>0</v>
      </c>
      <c r="R412" s="172" t="s">
        <v>348</v>
      </c>
      <c r="S412" s="172" t="s">
        <v>157</v>
      </c>
      <c r="T412" s="173" t="s">
        <v>157</v>
      </c>
      <c r="U412" s="157">
        <v>2.06</v>
      </c>
      <c r="V412" s="157">
        <f>ROUND(E412*U412,2)</f>
        <v>2.06</v>
      </c>
      <c r="W412" s="157"/>
      <c r="X412" s="157" t="s">
        <v>189</v>
      </c>
      <c r="Y412" s="148"/>
      <c r="Z412" s="148"/>
      <c r="AA412" s="148"/>
      <c r="AB412" s="148"/>
      <c r="AC412" s="148"/>
      <c r="AD412" s="148"/>
      <c r="AE412" s="148"/>
      <c r="AF412" s="148"/>
      <c r="AG412" s="148" t="s">
        <v>190</v>
      </c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</row>
    <row r="413" spans="1:60" outlineLevel="1" x14ac:dyDescent="0.25">
      <c r="A413" s="155"/>
      <c r="B413" s="156"/>
      <c r="C413" s="249" t="s">
        <v>563</v>
      </c>
      <c r="D413" s="250"/>
      <c r="E413" s="250"/>
      <c r="F413" s="250"/>
      <c r="G413" s="250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48"/>
      <c r="Z413" s="148"/>
      <c r="AA413" s="148"/>
      <c r="AB413" s="148"/>
      <c r="AC413" s="148"/>
      <c r="AD413" s="148"/>
      <c r="AE413" s="148"/>
      <c r="AF413" s="148"/>
      <c r="AG413" s="148" t="s">
        <v>192</v>
      </c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</row>
    <row r="414" spans="1:60" outlineLevel="1" x14ac:dyDescent="0.25">
      <c r="A414" s="155"/>
      <c r="B414" s="156"/>
      <c r="C414" s="177" t="s">
        <v>564</v>
      </c>
      <c r="D414" s="158"/>
      <c r="E414" s="159">
        <v>1</v>
      </c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48"/>
      <c r="Z414" s="148"/>
      <c r="AA414" s="148"/>
      <c r="AB414" s="148"/>
      <c r="AC414" s="148"/>
      <c r="AD414" s="148"/>
      <c r="AE414" s="148"/>
      <c r="AF414" s="148"/>
      <c r="AG414" s="148" t="s">
        <v>146</v>
      </c>
      <c r="AH414" s="148">
        <v>0</v>
      </c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</row>
    <row r="415" spans="1:60" outlineLevel="1" x14ac:dyDescent="0.25">
      <c r="A415" s="155"/>
      <c r="B415" s="156"/>
      <c r="C415" s="240"/>
      <c r="D415" s="241"/>
      <c r="E415" s="241"/>
      <c r="F415" s="241"/>
      <c r="G415" s="241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48"/>
      <c r="Z415" s="148"/>
      <c r="AA415" s="148"/>
      <c r="AB415" s="148"/>
      <c r="AC415" s="148"/>
      <c r="AD415" s="148"/>
      <c r="AE415" s="148"/>
      <c r="AF415" s="148"/>
      <c r="AG415" s="148" t="s">
        <v>147</v>
      </c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</row>
    <row r="416" spans="1:60" outlineLevel="1" x14ac:dyDescent="0.25">
      <c r="A416" s="167">
        <v>104</v>
      </c>
      <c r="B416" s="168" t="s">
        <v>565</v>
      </c>
      <c r="C416" s="176" t="s">
        <v>566</v>
      </c>
      <c r="D416" s="169" t="s">
        <v>196</v>
      </c>
      <c r="E416" s="170">
        <v>2</v>
      </c>
      <c r="F416" s="171"/>
      <c r="G416" s="172">
        <f>ROUND(E416*F416,2)</f>
        <v>0</v>
      </c>
      <c r="H416" s="171"/>
      <c r="I416" s="172">
        <f>ROUND(E416*H416,2)</f>
        <v>0</v>
      </c>
      <c r="J416" s="171"/>
      <c r="K416" s="172">
        <f>ROUND(E416*J416,2)</f>
        <v>0</v>
      </c>
      <c r="L416" s="172">
        <v>21</v>
      </c>
      <c r="M416" s="172">
        <f>G416*(1+L416/100)</f>
        <v>0</v>
      </c>
      <c r="N416" s="172">
        <v>1.32E-2</v>
      </c>
      <c r="O416" s="172">
        <f>ROUND(E416*N416,2)</f>
        <v>0.03</v>
      </c>
      <c r="P416" s="172">
        <v>0</v>
      </c>
      <c r="Q416" s="172">
        <f>ROUND(E416*P416,2)</f>
        <v>0</v>
      </c>
      <c r="R416" s="172" t="s">
        <v>348</v>
      </c>
      <c r="S416" s="172" t="s">
        <v>157</v>
      </c>
      <c r="T416" s="173" t="s">
        <v>157</v>
      </c>
      <c r="U416" s="157">
        <v>0.18</v>
      </c>
      <c r="V416" s="157">
        <f>ROUND(E416*U416,2)</f>
        <v>0.36</v>
      </c>
      <c r="W416" s="157"/>
      <c r="X416" s="157" t="s">
        <v>189</v>
      </c>
      <c r="Y416" s="148"/>
      <c r="Z416" s="148"/>
      <c r="AA416" s="148"/>
      <c r="AB416" s="148"/>
      <c r="AC416" s="148"/>
      <c r="AD416" s="148"/>
      <c r="AE416" s="148"/>
      <c r="AF416" s="148"/>
      <c r="AG416" s="148" t="s">
        <v>190</v>
      </c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</row>
    <row r="417" spans="1:60" outlineLevel="1" x14ac:dyDescent="0.25">
      <c r="A417" s="155"/>
      <c r="B417" s="156"/>
      <c r="C417" s="177" t="s">
        <v>567</v>
      </c>
      <c r="D417" s="158"/>
      <c r="E417" s="159">
        <v>2</v>
      </c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48"/>
      <c r="Z417" s="148"/>
      <c r="AA417" s="148"/>
      <c r="AB417" s="148"/>
      <c r="AC417" s="148"/>
      <c r="AD417" s="148"/>
      <c r="AE417" s="148"/>
      <c r="AF417" s="148"/>
      <c r="AG417" s="148" t="s">
        <v>146</v>
      </c>
      <c r="AH417" s="148">
        <v>0</v>
      </c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</row>
    <row r="418" spans="1:60" outlineLevel="1" x14ac:dyDescent="0.25">
      <c r="A418" s="155"/>
      <c r="B418" s="156"/>
      <c r="C418" s="240"/>
      <c r="D418" s="241"/>
      <c r="E418" s="241"/>
      <c r="F418" s="241"/>
      <c r="G418" s="241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48"/>
      <c r="Z418" s="148"/>
      <c r="AA418" s="148"/>
      <c r="AB418" s="148"/>
      <c r="AC418" s="148"/>
      <c r="AD418" s="148"/>
      <c r="AE418" s="148"/>
      <c r="AF418" s="148"/>
      <c r="AG418" s="148" t="s">
        <v>147</v>
      </c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</row>
    <row r="419" spans="1:60" outlineLevel="1" x14ac:dyDescent="0.25">
      <c r="A419" s="167">
        <v>105</v>
      </c>
      <c r="B419" s="168" t="s">
        <v>568</v>
      </c>
      <c r="C419" s="176" t="s">
        <v>569</v>
      </c>
      <c r="D419" s="169" t="s">
        <v>212</v>
      </c>
      <c r="E419" s="170">
        <v>0.1</v>
      </c>
      <c r="F419" s="171"/>
      <c r="G419" s="172">
        <f>ROUND(E419*F419,2)</f>
        <v>0</v>
      </c>
      <c r="H419" s="171"/>
      <c r="I419" s="172">
        <f>ROUND(E419*H419,2)</f>
        <v>0</v>
      </c>
      <c r="J419" s="171"/>
      <c r="K419" s="172">
        <f>ROUND(E419*J419,2)</f>
        <v>0</v>
      </c>
      <c r="L419" s="172">
        <v>21</v>
      </c>
      <c r="M419" s="172">
        <f>G419*(1+L419/100)</f>
        <v>0</v>
      </c>
      <c r="N419" s="172">
        <v>2.5249999999999999</v>
      </c>
      <c r="O419" s="172">
        <f>ROUND(E419*N419,2)</f>
        <v>0.25</v>
      </c>
      <c r="P419" s="172">
        <v>0</v>
      </c>
      <c r="Q419" s="172">
        <f>ROUND(E419*P419,2)</f>
        <v>0</v>
      </c>
      <c r="R419" s="172" t="s">
        <v>348</v>
      </c>
      <c r="S419" s="172" t="s">
        <v>157</v>
      </c>
      <c r="T419" s="173" t="s">
        <v>157</v>
      </c>
      <c r="U419" s="157">
        <v>1.3029999999999999</v>
      </c>
      <c r="V419" s="157">
        <f>ROUND(E419*U419,2)</f>
        <v>0.13</v>
      </c>
      <c r="W419" s="157"/>
      <c r="X419" s="157" t="s">
        <v>189</v>
      </c>
      <c r="Y419" s="148"/>
      <c r="Z419" s="148"/>
      <c r="AA419" s="148"/>
      <c r="AB419" s="148"/>
      <c r="AC419" s="148"/>
      <c r="AD419" s="148"/>
      <c r="AE419" s="148"/>
      <c r="AF419" s="148"/>
      <c r="AG419" s="148" t="s">
        <v>190</v>
      </c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</row>
    <row r="420" spans="1:60" outlineLevel="1" x14ac:dyDescent="0.25">
      <c r="A420" s="155"/>
      <c r="B420" s="156"/>
      <c r="C420" s="249" t="s">
        <v>411</v>
      </c>
      <c r="D420" s="250"/>
      <c r="E420" s="250"/>
      <c r="F420" s="250"/>
      <c r="G420" s="250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48"/>
      <c r="Z420" s="148"/>
      <c r="AA420" s="148"/>
      <c r="AB420" s="148"/>
      <c r="AC420" s="148"/>
      <c r="AD420" s="148"/>
      <c r="AE420" s="148"/>
      <c r="AF420" s="148"/>
      <c r="AG420" s="148" t="s">
        <v>192</v>
      </c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outlineLevel="1" x14ac:dyDescent="0.25">
      <c r="A421" s="155"/>
      <c r="B421" s="156"/>
      <c r="C421" s="177" t="s">
        <v>570</v>
      </c>
      <c r="D421" s="158"/>
      <c r="E421" s="159">
        <v>0.1</v>
      </c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48"/>
      <c r="Z421" s="148"/>
      <c r="AA421" s="148"/>
      <c r="AB421" s="148"/>
      <c r="AC421" s="148"/>
      <c r="AD421" s="148"/>
      <c r="AE421" s="148"/>
      <c r="AF421" s="148"/>
      <c r="AG421" s="148" t="s">
        <v>146</v>
      </c>
      <c r="AH421" s="148">
        <v>0</v>
      </c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outlineLevel="1" x14ac:dyDescent="0.25">
      <c r="A422" s="155"/>
      <c r="B422" s="156"/>
      <c r="C422" s="240"/>
      <c r="D422" s="241"/>
      <c r="E422" s="241"/>
      <c r="F422" s="241"/>
      <c r="G422" s="241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  <c r="X422" s="157"/>
      <c r="Y422" s="148"/>
      <c r="Z422" s="148"/>
      <c r="AA422" s="148"/>
      <c r="AB422" s="148"/>
      <c r="AC422" s="148"/>
      <c r="AD422" s="148"/>
      <c r="AE422" s="148"/>
      <c r="AF422" s="148"/>
      <c r="AG422" s="148" t="s">
        <v>147</v>
      </c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ht="20.399999999999999" outlineLevel="1" x14ac:dyDescent="0.25">
      <c r="A423" s="167">
        <v>106</v>
      </c>
      <c r="B423" s="168" t="s">
        <v>571</v>
      </c>
      <c r="C423" s="176" t="s">
        <v>572</v>
      </c>
      <c r="D423" s="169" t="s">
        <v>196</v>
      </c>
      <c r="E423" s="170">
        <v>2.06</v>
      </c>
      <c r="F423" s="171"/>
      <c r="G423" s="172">
        <f>ROUND(E423*F423,2)</f>
        <v>0</v>
      </c>
      <c r="H423" s="171"/>
      <c r="I423" s="172">
        <f>ROUND(E423*H423,2)</f>
        <v>0</v>
      </c>
      <c r="J423" s="171"/>
      <c r="K423" s="172">
        <f>ROUND(E423*J423,2)</f>
        <v>0</v>
      </c>
      <c r="L423" s="172">
        <v>21</v>
      </c>
      <c r="M423" s="172">
        <f>G423*(1+L423/100)</f>
        <v>0</v>
      </c>
      <c r="N423" s="172">
        <v>3.2100000000000002E-3</v>
      </c>
      <c r="O423" s="172">
        <f>ROUND(E423*N423,2)</f>
        <v>0.01</v>
      </c>
      <c r="P423" s="172">
        <v>0</v>
      </c>
      <c r="Q423" s="172">
        <f>ROUND(E423*P423,2)</f>
        <v>0</v>
      </c>
      <c r="R423" s="172" t="s">
        <v>321</v>
      </c>
      <c r="S423" s="172" t="s">
        <v>157</v>
      </c>
      <c r="T423" s="173" t="s">
        <v>157</v>
      </c>
      <c r="U423" s="157">
        <v>0</v>
      </c>
      <c r="V423" s="157">
        <f>ROUND(E423*U423,2)</f>
        <v>0</v>
      </c>
      <c r="W423" s="157"/>
      <c r="X423" s="157" t="s">
        <v>322</v>
      </c>
      <c r="Y423" s="148"/>
      <c r="Z423" s="148"/>
      <c r="AA423" s="148"/>
      <c r="AB423" s="148"/>
      <c r="AC423" s="148"/>
      <c r="AD423" s="148"/>
      <c r="AE423" s="148"/>
      <c r="AF423" s="148"/>
      <c r="AG423" s="148" t="s">
        <v>323</v>
      </c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 outlineLevel="1" x14ac:dyDescent="0.25">
      <c r="A424" s="155"/>
      <c r="B424" s="156"/>
      <c r="C424" s="177" t="s">
        <v>573</v>
      </c>
      <c r="D424" s="158"/>
      <c r="E424" s="159">
        <v>2.06</v>
      </c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48"/>
      <c r="Z424" s="148"/>
      <c r="AA424" s="148"/>
      <c r="AB424" s="148"/>
      <c r="AC424" s="148"/>
      <c r="AD424" s="148"/>
      <c r="AE424" s="148"/>
      <c r="AF424" s="148"/>
      <c r="AG424" s="148" t="s">
        <v>146</v>
      </c>
      <c r="AH424" s="148">
        <v>0</v>
      </c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</row>
    <row r="425" spans="1:60" outlineLevel="1" x14ac:dyDescent="0.25">
      <c r="A425" s="155"/>
      <c r="B425" s="156"/>
      <c r="C425" s="240"/>
      <c r="D425" s="241"/>
      <c r="E425" s="241"/>
      <c r="F425" s="241"/>
      <c r="G425" s="241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48"/>
      <c r="Z425" s="148"/>
      <c r="AA425" s="148"/>
      <c r="AB425" s="148"/>
      <c r="AC425" s="148"/>
      <c r="AD425" s="148"/>
      <c r="AE425" s="148"/>
      <c r="AF425" s="148"/>
      <c r="AG425" s="148" t="s">
        <v>147</v>
      </c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ht="20.399999999999999" outlineLevel="1" x14ac:dyDescent="0.25">
      <c r="A426" s="167">
        <v>107</v>
      </c>
      <c r="B426" s="168" t="s">
        <v>574</v>
      </c>
      <c r="C426" s="176" t="s">
        <v>575</v>
      </c>
      <c r="D426" s="169" t="s">
        <v>196</v>
      </c>
      <c r="E426" s="170">
        <v>2.06</v>
      </c>
      <c r="F426" s="171"/>
      <c r="G426" s="172">
        <f>ROUND(E426*F426,2)</f>
        <v>0</v>
      </c>
      <c r="H426" s="171"/>
      <c r="I426" s="172">
        <f>ROUND(E426*H426,2)</f>
        <v>0</v>
      </c>
      <c r="J426" s="171"/>
      <c r="K426" s="172">
        <f>ROUND(E426*J426,2)</f>
        <v>0</v>
      </c>
      <c r="L426" s="172">
        <v>21</v>
      </c>
      <c r="M426" s="172">
        <f>G426*(1+L426/100)</f>
        <v>0</v>
      </c>
      <c r="N426" s="172">
        <v>5.0400000000000002E-3</v>
      </c>
      <c r="O426" s="172">
        <f>ROUND(E426*N426,2)</f>
        <v>0.01</v>
      </c>
      <c r="P426" s="172">
        <v>0</v>
      </c>
      <c r="Q426" s="172">
        <f>ROUND(E426*P426,2)</f>
        <v>0</v>
      </c>
      <c r="R426" s="172" t="s">
        <v>321</v>
      </c>
      <c r="S426" s="172" t="s">
        <v>157</v>
      </c>
      <c r="T426" s="173" t="s">
        <v>157</v>
      </c>
      <c r="U426" s="157">
        <v>0</v>
      </c>
      <c r="V426" s="157">
        <f>ROUND(E426*U426,2)</f>
        <v>0</v>
      </c>
      <c r="W426" s="157"/>
      <c r="X426" s="157" t="s">
        <v>322</v>
      </c>
      <c r="Y426" s="148"/>
      <c r="Z426" s="148"/>
      <c r="AA426" s="148"/>
      <c r="AB426" s="148"/>
      <c r="AC426" s="148"/>
      <c r="AD426" s="148"/>
      <c r="AE426" s="148"/>
      <c r="AF426" s="148"/>
      <c r="AG426" s="148" t="s">
        <v>323</v>
      </c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outlineLevel="1" x14ac:dyDescent="0.25">
      <c r="A427" s="155"/>
      <c r="B427" s="156"/>
      <c r="C427" s="177" t="s">
        <v>576</v>
      </c>
      <c r="D427" s="158"/>
      <c r="E427" s="159">
        <v>2.06</v>
      </c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48"/>
      <c r="Z427" s="148"/>
      <c r="AA427" s="148"/>
      <c r="AB427" s="148"/>
      <c r="AC427" s="148"/>
      <c r="AD427" s="148"/>
      <c r="AE427" s="148"/>
      <c r="AF427" s="148"/>
      <c r="AG427" s="148" t="s">
        <v>146</v>
      </c>
      <c r="AH427" s="148">
        <v>0</v>
      </c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</row>
    <row r="428" spans="1:60" outlineLevel="1" x14ac:dyDescent="0.25">
      <c r="A428" s="155"/>
      <c r="B428" s="156"/>
      <c r="C428" s="240"/>
      <c r="D428" s="241"/>
      <c r="E428" s="241"/>
      <c r="F428" s="241"/>
      <c r="G428" s="241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48"/>
      <c r="Z428" s="148"/>
      <c r="AA428" s="148"/>
      <c r="AB428" s="148"/>
      <c r="AC428" s="148"/>
      <c r="AD428" s="148"/>
      <c r="AE428" s="148"/>
      <c r="AF428" s="148"/>
      <c r="AG428" s="148" t="s">
        <v>147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ht="20.399999999999999" outlineLevel="1" x14ac:dyDescent="0.25">
      <c r="A429" s="167">
        <v>108</v>
      </c>
      <c r="B429" s="168" t="s">
        <v>577</v>
      </c>
      <c r="C429" s="176" t="s">
        <v>578</v>
      </c>
      <c r="D429" s="169" t="s">
        <v>196</v>
      </c>
      <c r="E429" s="170">
        <v>1.0149999999999999</v>
      </c>
      <c r="F429" s="171"/>
      <c r="G429" s="172">
        <f>ROUND(E429*F429,2)</f>
        <v>0</v>
      </c>
      <c r="H429" s="171"/>
      <c r="I429" s="172">
        <f>ROUND(E429*H429,2)</f>
        <v>0</v>
      </c>
      <c r="J429" s="171"/>
      <c r="K429" s="172">
        <f>ROUND(E429*J429,2)</f>
        <v>0</v>
      </c>
      <c r="L429" s="172">
        <v>21</v>
      </c>
      <c r="M429" s="172">
        <f>G429*(1+L429/100)</f>
        <v>0</v>
      </c>
      <c r="N429" s="172">
        <v>0</v>
      </c>
      <c r="O429" s="172">
        <f>ROUND(E429*N429,2)</f>
        <v>0</v>
      </c>
      <c r="P429" s="172">
        <v>0</v>
      </c>
      <c r="Q429" s="172">
        <f>ROUND(E429*P429,2)</f>
        <v>0</v>
      </c>
      <c r="R429" s="172" t="s">
        <v>321</v>
      </c>
      <c r="S429" s="172" t="s">
        <v>157</v>
      </c>
      <c r="T429" s="173" t="s">
        <v>157</v>
      </c>
      <c r="U429" s="157">
        <v>0</v>
      </c>
      <c r="V429" s="157">
        <f>ROUND(E429*U429,2)</f>
        <v>0</v>
      </c>
      <c r="W429" s="157"/>
      <c r="X429" s="157" t="s">
        <v>322</v>
      </c>
      <c r="Y429" s="148"/>
      <c r="Z429" s="148"/>
      <c r="AA429" s="148"/>
      <c r="AB429" s="148"/>
      <c r="AC429" s="148"/>
      <c r="AD429" s="148"/>
      <c r="AE429" s="148"/>
      <c r="AF429" s="148"/>
      <c r="AG429" s="148" t="s">
        <v>323</v>
      </c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outlineLevel="1" x14ac:dyDescent="0.25">
      <c r="A430" s="155"/>
      <c r="B430" s="156"/>
      <c r="C430" s="177" t="s">
        <v>579</v>
      </c>
      <c r="D430" s="158"/>
      <c r="E430" s="159">
        <v>1.0149999999999999</v>
      </c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48"/>
      <c r="Z430" s="148"/>
      <c r="AA430" s="148"/>
      <c r="AB430" s="148"/>
      <c r="AC430" s="148"/>
      <c r="AD430" s="148"/>
      <c r="AE430" s="148"/>
      <c r="AF430" s="148"/>
      <c r="AG430" s="148" t="s">
        <v>146</v>
      </c>
      <c r="AH430" s="148">
        <v>0</v>
      </c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outlineLevel="1" x14ac:dyDescent="0.25">
      <c r="A431" s="155"/>
      <c r="B431" s="156"/>
      <c r="C431" s="240"/>
      <c r="D431" s="241"/>
      <c r="E431" s="241"/>
      <c r="F431" s="241"/>
      <c r="G431" s="241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48"/>
      <c r="Z431" s="148"/>
      <c r="AA431" s="148"/>
      <c r="AB431" s="148"/>
      <c r="AC431" s="148"/>
      <c r="AD431" s="148"/>
      <c r="AE431" s="148"/>
      <c r="AF431" s="148"/>
      <c r="AG431" s="148" t="s">
        <v>147</v>
      </c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</row>
    <row r="432" spans="1:60" outlineLevel="1" x14ac:dyDescent="0.25">
      <c r="A432" s="167">
        <v>109</v>
      </c>
      <c r="B432" s="168" t="s">
        <v>580</v>
      </c>
      <c r="C432" s="176" t="s">
        <v>581</v>
      </c>
      <c r="D432" s="169" t="s">
        <v>196</v>
      </c>
      <c r="E432" s="170">
        <v>2.0299999999999998</v>
      </c>
      <c r="F432" s="171"/>
      <c r="G432" s="172">
        <f>ROUND(E432*F432,2)</f>
        <v>0</v>
      </c>
      <c r="H432" s="171"/>
      <c r="I432" s="172">
        <f>ROUND(E432*H432,2)</f>
        <v>0</v>
      </c>
      <c r="J432" s="171"/>
      <c r="K432" s="172">
        <f>ROUND(E432*J432,2)</f>
        <v>0</v>
      </c>
      <c r="L432" s="172">
        <v>21</v>
      </c>
      <c r="M432" s="172">
        <f>G432*(1+L432/100)</f>
        <v>0</v>
      </c>
      <c r="N432" s="172">
        <v>0</v>
      </c>
      <c r="O432" s="172">
        <f>ROUND(E432*N432,2)</f>
        <v>0</v>
      </c>
      <c r="P432" s="172">
        <v>0</v>
      </c>
      <c r="Q432" s="172">
        <f>ROUND(E432*P432,2)</f>
        <v>0</v>
      </c>
      <c r="R432" s="172" t="s">
        <v>321</v>
      </c>
      <c r="S432" s="172" t="s">
        <v>157</v>
      </c>
      <c r="T432" s="173" t="s">
        <v>157</v>
      </c>
      <c r="U432" s="157">
        <v>0</v>
      </c>
      <c r="V432" s="157">
        <f>ROUND(E432*U432,2)</f>
        <v>0</v>
      </c>
      <c r="W432" s="157"/>
      <c r="X432" s="157" t="s">
        <v>322</v>
      </c>
      <c r="Y432" s="148"/>
      <c r="Z432" s="148"/>
      <c r="AA432" s="148"/>
      <c r="AB432" s="148"/>
      <c r="AC432" s="148"/>
      <c r="AD432" s="148"/>
      <c r="AE432" s="148"/>
      <c r="AF432" s="148"/>
      <c r="AG432" s="148" t="s">
        <v>323</v>
      </c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outlineLevel="1" x14ac:dyDescent="0.25">
      <c r="A433" s="155"/>
      <c r="B433" s="156"/>
      <c r="C433" s="177" t="s">
        <v>582</v>
      </c>
      <c r="D433" s="158"/>
      <c r="E433" s="159">
        <v>2.0299999999999998</v>
      </c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48"/>
      <c r="Z433" s="148"/>
      <c r="AA433" s="148"/>
      <c r="AB433" s="148"/>
      <c r="AC433" s="148"/>
      <c r="AD433" s="148"/>
      <c r="AE433" s="148"/>
      <c r="AF433" s="148"/>
      <c r="AG433" s="148" t="s">
        <v>146</v>
      </c>
      <c r="AH433" s="148">
        <v>0</v>
      </c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outlineLevel="1" x14ac:dyDescent="0.25">
      <c r="A434" s="155"/>
      <c r="B434" s="156"/>
      <c r="C434" s="240"/>
      <c r="D434" s="241"/>
      <c r="E434" s="241"/>
      <c r="F434" s="241"/>
      <c r="G434" s="241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  <c r="X434" s="157"/>
      <c r="Y434" s="148"/>
      <c r="Z434" s="148"/>
      <c r="AA434" s="148"/>
      <c r="AB434" s="148"/>
      <c r="AC434" s="148"/>
      <c r="AD434" s="148"/>
      <c r="AE434" s="148"/>
      <c r="AF434" s="148"/>
      <c r="AG434" s="148" t="s">
        <v>147</v>
      </c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outlineLevel="1" x14ac:dyDescent="0.25">
      <c r="A435" s="167">
        <v>110</v>
      </c>
      <c r="B435" s="168" t="s">
        <v>583</v>
      </c>
      <c r="C435" s="176" t="s">
        <v>584</v>
      </c>
      <c r="D435" s="169" t="s">
        <v>196</v>
      </c>
      <c r="E435" s="170">
        <v>1.0149999999999999</v>
      </c>
      <c r="F435" s="171"/>
      <c r="G435" s="172">
        <f>ROUND(E435*F435,2)</f>
        <v>0</v>
      </c>
      <c r="H435" s="171"/>
      <c r="I435" s="172">
        <f>ROUND(E435*H435,2)</f>
        <v>0</v>
      </c>
      <c r="J435" s="171"/>
      <c r="K435" s="172">
        <f>ROUND(E435*J435,2)</f>
        <v>0</v>
      </c>
      <c r="L435" s="172">
        <v>21</v>
      </c>
      <c r="M435" s="172">
        <f>G435*(1+L435/100)</f>
        <v>0</v>
      </c>
      <c r="N435" s="172">
        <v>5.4000000000000001E-4</v>
      </c>
      <c r="O435" s="172">
        <f>ROUND(E435*N435,2)</f>
        <v>0</v>
      </c>
      <c r="P435" s="172">
        <v>0</v>
      </c>
      <c r="Q435" s="172">
        <f>ROUND(E435*P435,2)</f>
        <v>0</v>
      </c>
      <c r="R435" s="172" t="s">
        <v>321</v>
      </c>
      <c r="S435" s="172" t="s">
        <v>157</v>
      </c>
      <c r="T435" s="173" t="s">
        <v>157</v>
      </c>
      <c r="U435" s="157">
        <v>0</v>
      </c>
      <c r="V435" s="157">
        <f>ROUND(E435*U435,2)</f>
        <v>0</v>
      </c>
      <c r="W435" s="157"/>
      <c r="X435" s="157" t="s">
        <v>322</v>
      </c>
      <c r="Y435" s="148"/>
      <c r="Z435" s="148"/>
      <c r="AA435" s="148"/>
      <c r="AB435" s="148"/>
      <c r="AC435" s="148"/>
      <c r="AD435" s="148"/>
      <c r="AE435" s="148"/>
      <c r="AF435" s="148"/>
      <c r="AG435" s="148" t="s">
        <v>323</v>
      </c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outlineLevel="1" x14ac:dyDescent="0.25">
      <c r="A436" s="155"/>
      <c r="B436" s="156"/>
      <c r="C436" s="177" t="s">
        <v>585</v>
      </c>
      <c r="D436" s="158"/>
      <c r="E436" s="159">
        <v>1.0149999999999999</v>
      </c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48"/>
      <c r="Z436" s="148"/>
      <c r="AA436" s="148"/>
      <c r="AB436" s="148"/>
      <c r="AC436" s="148"/>
      <c r="AD436" s="148"/>
      <c r="AE436" s="148"/>
      <c r="AF436" s="148"/>
      <c r="AG436" s="148" t="s">
        <v>146</v>
      </c>
      <c r="AH436" s="148">
        <v>0</v>
      </c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 outlineLevel="1" x14ac:dyDescent="0.25">
      <c r="A437" s="155"/>
      <c r="B437" s="156"/>
      <c r="C437" s="240"/>
      <c r="D437" s="241"/>
      <c r="E437" s="241"/>
      <c r="F437" s="241"/>
      <c r="G437" s="241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48"/>
      <c r="Z437" s="148"/>
      <c r="AA437" s="148"/>
      <c r="AB437" s="148"/>
      <c r="AC437" s="148"/>
      <c r="AD437" s="148"/>
      <c r="AE437" s="148"/>
      <c r="AF437" s="148"/>
      <c r="AG437" s="148" t="s">
        <v>147</v>
      </c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</row>
    <row r="438" spans="1:60" outlineLevel="1" x14ac:dyDescent="0.25">
      <c r="A438" s="167">
        <v>111</v>
      </c>
      <c r="B438" s="168" t="s">
        <v>586</v>
      </c>
      <c r="C438" s="176" t="s">
        <v>587</v>
      </c>
      <c r="D438" s="169" t="s">
        <v>196</v>
      </c>
      <c r="E438" s="170">
        <v>1.0149999999999999</v>
      </c>
      <c r="F438" s="171"/>
      <c r="G438" s="172">
        <f>ROUND(E438*F438,2)</f>
        <v>0</v>
      </c>
      <c r="H438" s="171"/>
      <c r="I438" s="172">
        <f>ROUND(E438*H438,2)</f>
        <v>0</v>
      </c>
      <c r="J438" s="171"/>
      <c r="K438" s="172">
        <f>ROUND(E438*J438,2)</f>
        <v>0</v>
      </c>
      <c r="L438" s="172">
        <v>21</v>
      </c>
      <c r="M438" s="172">
        <f>G438*(1+L438/100)</f>
        <v>0</v>
      </c>
      <c r="N438" s="172">
        <v>6.4000000000000005E-4</v>
      </c>
      <c r="O438" s="172">
        <f>ROUND(E438*N438,2)</f>
        <v>0</v>
      </c>
      <c r="P438" s="172">
        <v>0</v>
      </c>
      <c r="Q438" s="172">
        <f>ROUND(E438*P438,2)</f>
        <v>0</v>
      </c>
      <c r="R438" s="172" t="s">
        <v>321</v>
      </c>
      <c r="S438" s="172" t="s">
        <v>157</v>
      </c>
      <c r="T438" s="173" t="s">
        <v>157</v>
      </c>
      <c r="U438" s="157">
        <v>0</v>
      </c>
      <c r="V438" s="157">
        <f>ROUND(E438*U438,2)</f>
        <v>0</v>
      </c>
      <c r="W438" s="157"/>
      <c r="X438" s="157" t="s">
        <v>322</v>
      </c>
      <c r="Y438" s="148"/>
      <c r="Z438" s="148"/>
      <c r="AA438" s="148"/>
      <c r="AB438" s="148"/>
      <c r="AC438" s="148"/>
      <c r="AD438" s="148"/>
      <c r="AE438" s="148"/>
      <c r="AF438" s="148"/>
      <c r="AG438" s="148" t="s">
        <v>323</v>
      </c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</row>
    <row r="439" spans="1:60" outlineLevel="1" x14ac:dyDescent="0.25">
      <c r="A439" s="155"/>
      <c r="B439" s="156"/>
      <c r="C439" s="177" t="s">
        <v>585</v>
      </c>
      <c r="D439" s="158"/>
      <c r="E439" s="159">
        <v>1.0149999999999999</v>
      </c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48"/>
      <c r="Z439" s="148"/>
      <c r="AA439" s="148"/>
      <c r="AB439" s="148"/>
      <c r="AC439" s="148"/>
      <c r="AD439" s="148"/>
      <c r="AE439" s="148"/>
      <c r="AF439" s="148"/>
      <c r="AG439" s="148" t="s">
        <v>146</v>
      </c>
      <c r="AH439" s="148">
        <v>0</v>
      </c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outlineLevel="1" x14ac:dyDescent="0.25">
      <c r="A440" s="155"/>
      <c r="B440" s="156"/>
      <c r="C440" s="240"/>
      <c r="D440" s="241"/>
      <c r="E440" s="241"/>
      <c r="F440" s="241"/>
      <c r="G440" s="241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  <c r="X440" s="157"/>
      <c r="Y440" s="148"/>
      <c r="Z440" s="148"/>
      <c r="AA440" s="148"/>
      <c r="AB440" s="148"/>
      <c r="AC440" s="148"/>
      <c r="AD440" s="148"/>
      <c r="AE440" s="148"/>
      <c r="AF440" s="148"/>
      <c r="AG440" s="148" t="s">
        <v>147</v>
      </c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outlineLevel="1" x14ac:dyDescent="0.25">
      <c r="A441" s="167">
        <v>112</v>
      </c>
      <c r="B441" s="168" t="s">
        <v>588</v>
      </c>
      <c r="C441" s="176" t="s">
        <v>589</v>
      </c>
      <c r="D441" s="169" t="s">
        <v>196</v>
      </c>
      <c r="E441" s="170">
        <v>1.0149999999999999</v>
      </c>
      <c r="F441" s="171"/>
      <c r="G441" s="172">
        <f>ROUND(E441*F441,2)</f>
        <v>0</v>
      </c>
      <c r="H441" s="171"/>
      <c r="I441" s="172">
        <f>ROUND(E441*H441,2)</f>
        <v>0</v>
      </c>
      <c r="J441" s="171"/>
      <c r="K441" s="172">
        <f>ROUND(E441*J441,2)</f>
        <v>0</v>
      </c>
      <c r="L441" s="172">
        <v>21</v>
      </c>
      <c r="M441" s="172">
        <f>G441*(1+L441/100)</f>
        <v>0</v>
      </c>
      <c r="N441" s="172">
        <v>7.9000000000000001E-4</v>
      </c>
      <c r="O441" s="172">
        <f>ROUND(E441*N441,2)</f>
        <v>0</v>
      </c>
      <c r="P441" s="172">
        <v>0</v>
      </c>
      <c r="Q441" s="172">
        <f>ROUND(E441*P441,2)</f>
        <v>0</v>
      </c>
      <c r="R441" s="172" t="s">
        <v>321</v>
      </c>
      <c r="S441" s="172" t="s">
        <v>157</v>
      </c>
      <c r="T441" s="173" t="s">
        <v>157</v>
      </c>
      <c r="U441" s="157">
        <v>0</v>
      </c>
      <c r="V441" s="157">
        <f>ROUND(E441*U441,2)</f>
        <v>0</v>
      </c>
      <c r="W441" s="157"/>
      <c r="X441" s="157" t="s">
        <v>322</v>
      </c>
      <c r="Y441" s="148"/>
      <c r="Z441" s="148"/>
      <c r="AA441" s="148"/>
      <c r="AB441" s="148"/>
      <c r="AC441" s="148"/>
      <c r="AD441" s="148"/>
      <c r="AE441" s="148"/>
      <c r="AF441" s="148"/>
      <c r="AG441" s="148" t="s">
        <v>323</v>
      </c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outlineLevel="1" x14ac:dyDescent="0.25">
      <c r="A442" s="155"/>
      <c r="B442" s="156"/>
      <c r="C442" s="177" t="s">
        <v>590</v>
      </c>
      <c r="D442" s="158"/>
      <c r="E442" s="159">
        <v>1.0149999999999999</v>
      </c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48"/>
      <c r="Z442" s="148"/>
      <c r="AA442" s="148"/>
      <c r="AB442" s="148"/>
      <c r="AC442" s="148"/>
      <c r="AD442" s="148"/>
      <c r="AE442" s="148"/>
      <c r="AF442" s="148"/>
      <c r="AG442" s="148" t="s">
        <v>146</v>
      </c>
      <c r="AH442" s="148">
        <v>0</v>
      </c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outlineLevel="1" x14ac:dyDescent="0.25">
      <c r="A443" s="155"/>
      <c r="B443" s="156"/>
      <c r="C443" s="240"/>
      <c r="D443" s="241"/>
      <c r="E443" s="241"/>
      <c r="F443" s="241"/>
      <c r="G443" s="241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48"/>
      <c r="Z443" s="148"/>
      <c r="AA443" s="148"/>
      <c r="AB443" s="148"/>
      <c r="AC443" s="148"/>
      <c r="AD443" s="148"/>
      <c r="AE443" s="148"/>
      <c r="AF443" s="148"/>
      <c r="AG443" s="148" t="s">
        <v>147</v>
      </c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outlineLevel="1" x14ac:dyDescent="0.25">
      <c r="A444" s="167">
        <v>113</v>
      </c>
      <c r="B444" s="168" t="s">
        <v>591</v>
      </c>
      <c r="C444" s="176" t="s">
        <v>592</v>
      </c>
      <c r="D444" s="169" t="s">
        <v>196</v>
      </c>
      <c r="E444" s="170">
        <v>1.0149999999999999</v>
      </c>
      <c r="F444" s="171"/>
      <c r="G444" s="172">
        <f>ROUND(E444*F444,2)</f>
        <v>0</v>
      </c>
      <c r="H444" s="171"/>
      <c r="I444" s="172">
        <f>ROUND(E444*H444,2)</f>
        <v>0</v>
      </c>
      <c r="J444" s="171"/>
      <c r="K444" s="172">
        <f>ROUND(E444*J444,2)</f>
        <v>0</v>
      </c>
      <c r="L444" s="172">
        <v>21</v>
      </c>
      <c r="M444" s="172">
        <f>G444*(1+L444/100)</f>
        <v>0</v>
      </c>
      <c r="N444" s="172">
        <v>1.65E-3</v>
      </c>
      <c r="O444" s="172">
        <f>ROUND(E444*N444,2)</f>
        <v>0</v>
      </c>
      <c r="P444" s="172">
        <v>0</v>
      </c>
      <c r="Q444" s="172">
        <f>ROUND(E444*P444,2)</f>
        <v>0</v>
      </c>
      <c r="R444" s="172" t="s">
        <v>321</v>
      </c>
      <c r="S444" s="172" t="s">
        <v>157</v>
      </c>
      <c r="T444" s="173" t="s">
        <v>157</v>
      </c>
      <c r="U444" s="157">
        <v>0</v>
      </c>
      <c r="V444" s="157">
        <f>ROUND(E444*U444,2)</f>
        <v>0</v>
      </c>
      <c r="W444" s="157"/>
      <c r="X444" s="157" t="s">
        <v>322</v>
      </c>
      <c r="Y444" s="148"/>
      <c r="Z444" s="148"/>
      <c r="AA444" s="148"/>
      <c r="AB444" s="148"/>
      <c r="AC444" s="148"/>
      <c r="AD444" s="148"/>
      <c r="AE444" s="148"/>
      <c r="AF444" s="148"/>
      <c r="AG444" s="148" t="s">
        <v>323</v>
      </c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</row>
    <row r="445" spans="1:60" outlineLevel="1" x14ac:dyDescent="0.25">
      <c r="A445" s="155"/>
      <c r="B445" s="156"/>
      <c r="C445" s="177" t="s">
        <v>590</v>
      </c>
      <c r="D445" s="158"/>
      <c r="E445" s="159">
        <v>1.0149999999999999</v>
      </c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48"/>
      <c r="Z445" s="148"/>
      <c r="AA445" s="148"/>
      <c r="AB445" s="148"/>
      <c r="AC445" s="148"/>
      <c r="AD445" s="148"/>
      <c r="AE445" s="148"/>
      <c r="AF445" s="148"/>
      <c r="AG445" s="148" t="s">
        <v>146</v>
      </c>
      <c r="AH445" s="148">
        <v>0</v>
      </c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</row>
    <row r="446" spans="1:60" outlineLevel="1" x14ac:dyDescent="0.25">
      <c r="A446" s="155"/>
      <c r="B446" s="156"/>
      <c r="C446" s="240"/>
      <c r="D446" s="241"/>
      <c r="E446" s="241"/>
      <c r="F446" s="241"/>
      <c r="G446" s="241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  <c r="X446" s="157"/>
      <c r="Y446" s="148"/>
      <c r="Z446" s="148"/>
      <c r="AA446" s="148"/>
      <c r="AB446" s="148"/>
      <c r="AC446" s="148"/>
      <c r="AD446" s="148"/>
      <c r="AE446" s="148"/>
      <c r="AF446" s="148"/>
      <c r="AG446" s="148" t="s">
        <v>147</v>
      </c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</row>
    <row r="447" spans="1:60" ht="20.399999999999999" outlineLevel="1" x14ac:dyDescent="0.25">
      <c r="A447" s="167">
        <v>114</v>
      </c>
      <c r="B447" s="168" t="s">
        <v>593</v>
      </c>
      <c r="C447" s="176" t="s">
        <v>594</v>
      </c>
      <c r="D447" s="169" t="s">
        <v>196</v>
      </c>
      <c r="E447" s="170">
        <v>1</v>
      </c>
      <c r="F447" s="171"/>
      <c r="G447" s="172">
        <f>ROUND(E447*F447,2)</f>
        <v>0</v>
      </c>
      <c r="H447" s="171"/>
      <c r="I447" s="172">
        <f>ROUND(E447*H447,2)</f>
        <v>0</v>
      </c>
      <c r="J447" s="171"/>
      <c r="K447" s="172">
        <f>ROUND(E447*J447,2)</f>
        <v>0</v>
      </c>
      <c r="L447" s="172">
        <v>21</v>
      </c>
      <c r="M447" s="172">
        <f>G447*(1+L447/100)</f>
        <v>0</v>
      </c>
      <c r="N447" s="172">
        <v>0.24199999999999999</v>
      </c>
      <c r="O447" s="172">
        <f>ROUND(E447*N447,2)</f>
        <v>0.24</v>
      </c>
      <c r="P447" s="172">
        <v>0</v>
      </c>
      <c r="Q447" s="172">
        <f>ROUND(E447*P447,2)</f>
        <v>0</v>
      </c>
      <c r="R447" s="172" t="s">
        <v>321</v>
      </c>
      <c r="S447" s="172" t="s">
        <v>157</v>
      </c>
      <c r="T447" s="173" t="s">
        <v>157</v>
      </c>
      <c r="U447" s="157">
        <v>0</v>
      </c>
      <c r="V447" s="157">
        <f>ROUND(E447*U447,2)</f>
        <v>0</v>
      </c>
      <c r="W447" s="157"/>
      <c r="X447" s="157" t="s">
        <v>322</v>
      </c>
      <c r="Y447" s="148"/>
      <c r="Z447" s="148"/>
      <c r="AA447" s="148"/>
      <c r="AB447" s="148"/>
      <c r="AC447" s="148"/>
      <c r="AD447" s="148"/>
      <c r="AE447" s="148"/>
      <c r="AF447" s="148"/>
      <c r="AG447" s="148" t="s">
        <v>323</v>
      </c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</row>
    <row r="448" spans="1:60" outlineLevel="1" x14ac:dyDescent="0.25">
      <c r="A448" s="155"/>
      <c r="B448" s="156"/>
      <c r="C448" s="177" t="s">
        <v>554</v>
      </c>
      <c r="D448" s="158"/>
      <c r="E448" s="159">
        <v>1</v>
      </c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  <c r="X448" s="157"/>
      <c r="Y448" s="148"/>
      <c r="Z448" s="148"/>
      <c r="AA448" s="148"/>
      <c r="AB448" s="148"/>
      <c r="AC448" s="148"/>
      <c r="AD448" s="148"/>
      <c r="AE448" s="148"/>
      <c r="AF448" s="148"/>
      <c r="AG448" s="148" t="s">
        <v>146</v>
      </c>
      <c r="AH448" s="148">
        <v>0</v>
      </c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</row>
    <row r="449" spans="1:60" outlineLevel="1" x14ac:dyDescent="0.25">
      <c r="A449" s="155"/>
      <c r="B449" s="156"/>
      <c r="C449" s="240"/>
      <c r="D449" s="241"/>
      <c r="E449" s="241"/>
      <c r="F449" s="241"/>
      <c r="G449" s="241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48"/>
      <c r="Z449" s="148"/>
      <c r="AA449" s="148"/>
      <c r="AB449" s="148"/>
      <c r="AC449" s="148"/>
      <c r="AD449" s="148"/>
      <c r="AE449" s="148"/>
      <c r="AF449" s="148"/>
      <c r="AG449" s="148" t="s">
        <v>147</v>
      </c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</row>
    <row r="450" spans="1:60" outlineLevel="1" x14ac:dyDescent="0.25">
      <c r="A450" s="167">
        <v>115</v>
      </c>
      <c r="B450" s="168" t="s">
        <v>595</v>
      </c>
      <c r="C450" s="176" t="s">
        <v>596</v>
      </c>
      <c r="D450" s="169" t="s">
        <v>196</v>
      </c>
      <c r="E450" s="170">
        <v>1.01</v>
      </c>
      <c r="F450" s="171"/>
      <c r="G450" s="172">
        <f>ROUND(E450*F450,2)</f>
        <v>0</v>
      </c>
      <c r="H450" s="171"/>
      <c r="I450" s="172">
        <f>ROUND(E450*H450,2)</f>
        <v>0</v>
      </c>
      <c r="J450" s="171"/>
      <c r="K450" s="172">
        <f>ROUND(E450*J450,2)</f>
        <v>0</v>
      </c>
      <c r="L450" s="172">
        <v>21</v>
      </c>
      <c r="M450" s="172">
        <f>G450*(1+L450/100)</f>
        <v>0</v>
      </c>
      <c r="N450" s="172">
        <v>2.2549999999999999</v>
      </c>
      <c r="O450" s="172">
        <f>ROUND(E450*N450,2)</f>
        <v>2.2799999999999998</v>
      </c>
      <c r="P450" s="172">
        <v>0</v>
      </c>
      <c r="Q450" s="172">
        <f>ROUND(E450*P450,2)</f>
        <v>0</v>
      </c>
      <c r="R450" s="172" t="s">
        <v>321</v>
      </c>
      <c r="S450" s="172" t="s">
        <v>157</v>
      </c>
      <c r="T450" s="173" t="s">
        <v>157</v>
      </c>
      <c r="U450" s="157">
        <v>0</v>
      </c>
      <c r="V450" s="157">
        <f>ROUND(E450*U450,2)</f>
        <v>0</v>
      </c>
      <c r="W450" s="157"/>
      <c r="X450" s="157" t="s">
        <v>322</v>
      </c>
      <c r="Y450" s="148"/>
      <c r="Z450" s="148"/>
      <c r="AA450" s="148"/>
      <c r="AB450" s="148"/>
      <c r="AC450" s="148"/>
      <c r="AD450" s="148"/>
      <c r="AE450" s="148"/>
      <c r="AF450" s="148"/>
      <c r="AG450" s="148" t="s">
        <v>323</v>
      </c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</row>
    <row r="451" spans="1:60" outlineLevel="1" x14ac:dyDescent="0.25">
      <c r="A451" s="155"/>
      <c r="B451" s="156"/>
      <c r="C451" s="177" t="s">
        <v>597</v>
      </c>
      <c r="D451" s="158"/>
      <c r="E451" s="159">
        <v>1.01</v>
      </c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48"/>
      <c r="Z451" s="148"/>
      <c r="AA451" s="148"/>
      <c r="AB451" s="148"/>
      <c r="AC451" s="148"/>
      <c r="AD451" s="148"/>
      <c r="AE451" s="148"/>
      <c r="AF451" s="148"/>
      <c r="AG451" s="148" t="s">
        <v>146</v>
      </c>
      <c r="AH451" s="148">
        <v>0</v>
      </c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</row>
    <row r="452" spans="1:60" outlineLevel="1" x14ac:dyDescent="0.25">
      <c r="A452" s="155"/>
      <c r="B452" s="156"/>
      <c r="C452" s="240"/>
      <c r="D452" s="241"/>
      <c r="E452" s="241"/>
      <c r="F452" s="241"/>
      <c r="G452" s="241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  <c r="X452" s="157"/>
      <c r="Y452" s="148"/>
      <c r="Z452" s="148"/>
      <c r="AA452" s="148"/>
      <c r="AB452" s="148"/>
      <c r="AC452" s="148"/>
      <c r="AD452" s="148"/>
      <c r="AE452" s="148"/>
      <c r="AF452" s="148"/>
      <c r="AG452" s="148" t="s">
        <v>147</v>
      </c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</row>
    <row r="453" spans="1:60" ht="20.399999999999999" outlineLevel="1" x14ac:dyDescent="0.25">
      <c r="A453" s="167">
        <v>116</v>
      </c>
      <c r="B453" s="168" t="s">
        <v>598</v>
      </c>
      <c r="C453" s="176" t="s">
        <v>599</v>
      </c>
      <c r="D453" s="169" t="s">
        <v>196</v>
      </c>
      <c r="E453" s="170">
        <v>1.01</v>
      </c>
      <c r="F453" s="171"/>
      <c r="G453" s="172">
        <f>ROUND(E453*F453,2)</f>
        <v>0</v>
      </c>
      <c r="H453" s="171"/>
      <c r="I453" s="172">
        <f>ROUND(E453*H453,2)</f>
        <v>0</v>
      </c>
      <c r="J453" s="171"/>
      <c r="K453" s="172">
        <f>ROUND(E453*J453,2)</f>
        <v>0</v>
      </c>
      <c r="L453" s="172">
        <v>21</v>
      </c>
      <c r="M453" s="172">
        <f>G453*(1+L453/100)</f>
        <v>0</v>
      </c>
      <c r="N453" s="172">
        <v>0.43</v>
      </c>
      <c r="O453" s="172">
        <f>ROUND(E453*N453,2)</f>
        <v>0.43</v>
      </c>
      <c r="P453" s="172">
        <v>0</v>
      </c>
      <c r="Q453" s="172">
        <f>ROUND(E453*P453,2)</f>
        <v>0</v>
      </c>
      <c r="R453" s="172" t="s">
        <v>321</v>
      </c>
      <c r="S453" s="172" t="s">
        <v>157</v>
      </c>
      <c r="T453" s="173" t="s">
        <v>157</v>
      </c>
      <c r="U453" s="157">
        <v>0</v>
      </c>
      <c r="V453" s="157">
        <f>ROUND(E453*U453,2)</f>
        <v>0</v>
      </c>
      <c r="W453" s="157"/>
      <c r="X453" s="157" t="s">
        <v>322</v>
      </c>
      <c r="Y453" s="148"/>
      <c r="Z453" s="148"/>
      <c r="AA453" s="148"/>
      <c r="AB453" s="148"/>
      <c r="AC453" s="148"/>
      <c r="AD453" s="148"/>
      <c r="AE453" s="148"/>
      <c r="AF453" s="148"/>
      <c r="AG453" s="148" t="s">
        <v>323</v>
      </c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</row>
    <row r="454" spans="1:60" outlineLevel="1" x14ac:dyDescent="0.25">
      <c r="A454" s="155"/>
      <c r="B454" s="156"/>
      <c r="C454" s="177" t="s">
        <v>600</v>
      </c>
      <c r="D454" s="158"/>
      <c r="E454" s="159">
        <v>1.01</v>
      </c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  <c r="X454" s="157"/>
      <c r="Y454" s="148"/>
      <c r="Z454" s="148"/>
      <c r="AA454" s="148"/>
      <c r="AB454" s="148"/>
      <c r="AC454" s="148"/>
      <c r="AD454" s="148"/>
      <c r="AE454" s="148"/>
      <c r="AF454" s="148"/>
      <c r="AG454" s="148" t="s">
        <v>146</v>
      </c>
      <c r="AH454" s="148">
        <v>0</v>
      </c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</row>
    <row r="455" spans="1:60" outlineLevel="1" x14ac:dyDescent="0.25">
      <c r="A455" s="155"/>
      <c r="B455" s="156"/>
      <c r="C455" s="240"/>
      <c r="D455" s="241"/>
      <c r="E455" s="241"/>
      <c r="F455" s="241"/>
      <c r="G455" s="241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48"/>
      <c r="Z455" s="148"/>
      <c r="AA455" s="148"/>
      <c r="AB455" s="148"/>
      <c r="AC455" s="148"/>
      <c r="AD455" s="148"/>
      <c r="AE455" s="148"/>
      <c r="AF455" s="148"/>
      <c r="AG455" s="148" t="s">
        <v>147</v>
      </c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</row>
    <row r="456" spans="1:60" x14ac:dyDescent="0.25">
      <c r="A456" s="161" t="s">
        <v>136</v>
      </c>
      <c r="B456" s="162" t="s">
        <v>90</v>
      </c>
      <c r="C456" s="175" t="s">
        <v>91</v>
      </c>
      <c r="D456" s="163"/>
      <c r="E456" s="164"/>
      <c r="F456" s="165"/>
      <c r="G456" s="165">
        <f>SUMIF(AG457:AG520,"&lt;&gt;NOR",G457:G520)</f>
        <v>0</v>
      </c>
      <c r="H456" s="165"/>
      <c r="I456" s="165">
        <f>SUM(I457:I520)</f>
        <v>0</v>
      </c>
      <c r="J456" s="165"/>
      <c r="K456" s="165">
        <f>SUM(K457:K520)</f>
        <v>0</v>
      </c>
      <c r="L456" s="165"/>
      <c r="M456" s="165">
        <f>SUM(M457:M520)</f>
        <v>0</v>
      </c>
      <c r="N456" s="165"/>
      <c r="O456" s="165">
        <f>SUM(O457:O520)</f>
        <v>23.11</v>
      </c>
      <c r="P456" s="165"/>
      <c r="Q456" s="165">
        <f>SUM(Q457:Q520)</f>
        <v>0</v>
      </c>
      <c r="R456" s="165"/>
      <c r="S456" s="165"/>
      <c r="T456" s="166"/>
      <c r="U456" s="160"/>
      <c r="V456" s="160">
        <f>SUM(V457:V520)</f>
        <v>28.49</v>
      </c>
      <c r="W456" s="160"/>
      <c r="X456" s="160"/>
      <c r="AG456" t="s">
        <v>137</v>
      </c>
    </row>
    <row r="457" spans="1:60" outlineLevel="1" x14ac:dyDescent="0.25">
      <c r="A457" s="167">
        <v>117</v>
      </c>
      <c r="B457" s="168" t="s">
        <v>601</v>
      </c>
      <c r="C457" s="176" t="s">
        <v>602</v>
      </c>
      <c r="D457" s="169" t="s">
        <v>196</v>
      </c>
      <c r="E457" s="170">
        <v>1</v>
      </c>
      <c r="F457" s="171"/>
      <c r="G457" s="172">
        <f>ROUND(E457*F457,2)</f>
        <v>0</v>
      </c>
      <c r="H457" s="171"/>
      <c r="I457" s="172">
        <f>ROUND(E457*H457,2)</f>
        <v>0</v>
      </c>
      <c r="J457" s="171"/>
      <c r="K457" s="172">
        <f>ROUND(E457*J457,2)</f>
        <v>0</v>
      </c>
      <c r="L457" s="172">
        <v>21</v>
      </c>
      <c r="M457" s="172">
        <f>G457*(1+L457/100)</f>
        <v>0</v>
      </c>
      <c r="N457" s="172">
        <v>0.25</v>
      </c>
      <c r="O457" s="172">
        <f>ROUND(E457*N457,2)</f>
        <v>0.25</v>
      </c>
      <c r="P457" s="172">
        <v>0</v>
      </c>
      <c r="Q457" s="172">
        <f>ROUND(E457*P457,2)</f>
        <v>0</v>
      </c>
      <c r="R457" s="172" t="s">
        <v>204</v>
      </c>
      <c r="S457" s="172" t="s">
        <v>157</v>
      </c>
      <c r="T457" s="173" t="s">
        <v>157</v>
      </c>
      <c r="U457" s="157">
        <v>0.82</v>
      </c>
      <c r="V457" s="157">
        <f>ROUND(E457*U457,2)</f>
        <v>0.82</v>
      </c>
      <c r="W457" s="157"/>
      <c r="X457" s="157" t="s">
        <v>189</v>
      </c>
      <c r="Y457" s="148"/>
      <c r="Z457" s="148"/>
      <c r="AA457" s="148"/>
      <c r="AB457" s="148"/>
      <c r="AC457" s="148"/>
      <c r="AD457" s="148"/>
      <c r="AE457" s="148"/>
      <c r="AF457" s="148"/>
      <c r="AG457" s="148" t="s">
        <v>190</v>
      </c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</row>
    <row r="458" spans="1:60" outlineLevel="1" x14ac:dyDescent="0.25">
      <c r="A458" s="155"/>
      <c r="B458" s="156"/>
      <c r="C458" s="177" t="s">
        <v>603</v>
      </c>
      <c r="D458" s="158"/>
      <c r="E458" s="159">
        <v>1</v>
      </c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  <c r="X458" s="157"/>
      <c r="Y458" s="148"/>
      <c r="Z458" s="148"/>
      <c r="AA458" s="148"/>
      <c r="AB458" s="148"/>
      <c r="AC458" s="148"/>
      <c r="AD458" s="148"/>
      <c r="AE458" s="148"/>
      <c r="AF458" s="148"/>
      <c r="AG458" s="148" t="s">
        <v>146</v>
      </c>
      <c r="AH458" s="148">
        <v>0</v>
      </c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</row>
    <row r="459" spans="1:60" outlineLevel="1" x14ac:dyDescent="0.25">
      <c r="A459" s="155"/>
      <c r="B459" s="156"/>
      <c r="C459" s="240"/>
      <c r="D459" s="241"/>
      <c r="E459" s="241"/>
      <c r="F459" s="241"/>
      <c r="G459" s="241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48"/>
      <c r="Z459" s="148"/>
      <c r="AA459" s="148"/>
      <c r="AB459" s="148"/>
      <c r="AC459" s="148"/>
      <c r="AD459" s="148"/>
      <c r="AE459" s="148"/>
      <c r="AF459" s="148"/>
      <c r="AG459" s="148" t="s">
        <v>147</v>
      </c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</row>
    <row r="460" spans="1:60" outlineLevel="1" x14ac:dyDescent="0.25">
      <c r="A460" s="167">
        <v>118</v>
      </c>
      <c r="B460" s="168" t="s">
        <v>604</v>
      </c>
      <c r="C460" s="176" t="s">
        <v>605</v>
      </c>
      <c r="D460" s="169" t="s">
        <v>347</v>
      </c>
      <c r="E460" s="170">
        <v>34.1</v>
      </c>
      <c r="F460" s="171"/>
      <c r="G460" s="172">
        <f>ROUND(E460*F460,2)</f>
        <v>0</v>
      </c>
      <c r="H460" s="171"/>
      <c r="I460" s="172">
        <f>ROUND(E460*H460,2)</f>
        <v>0</v>
      </c>
      <c r="J460" s="171"/>
      <c r="K460" s="172">
        <f>ROUND(E460*J460,2)</f>
        <v>0</v>
      </c>
      <c r="L460" s="172">
        <v>21</v>
      </c>
      <c r="M460" s="172">
        <f>G460*(1+L460/100)</f>
        <v>0</v>
      </c>
      <c r="N460" s="172">
        <v>3.6999999999999999E-4</v>
      </c>
      <c r="O460" s="172">
        <f>ROUND(E460*N460,2)</f>
        <v>0.01</v>
      </c>
      <c r="P460" s="172">
        <v>0</v>
      </c>
      <c r="Q460" s="172">
        <f>ROUND(E460*P460,2)</f>
        <v>0</v>
      </c>
      <c r="R460" s="172" t="s">
        <v>204</v>
      </c>
      <c r="S460" s="172" t="s">
        <v>157</v>
      </c>
      <c r="T460" s="173" t="s">
        <v>157</v>
      </c>
      <c r="U460" s="157">
        <v>0.05</v>
      </c>
      <c r="V460" s="157">
        <f>ROUND(E460*U460,2)</f>
        <v>1.71</v>
      </c>
      <c r="W460" s="157"/>
      <c r="X460" s="157" t="s">
        <v>189</v>
      </c>
      <c r="Y460" s="148"/>
      <c r="Z460" s="148"/>
      <c r="AA460" s="148"/>
      <c r="AB460" s="148"/>
      <c r="AC460" s="148"/>
      <c r="AD460" s="148"/>
      <c r="AE460" s="148"/>
      <c r="AF460" s="148"/>
      <c r="AG460" s="148" t="s">
        <v>190</v>
      </c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</row>
    <row r="461" spans="1:60" outlineLevel="1" x14ac:dyDescent="0.25">
      <c r="A461" s="155"/>
      <c r="B461" s="156"/>
      <c r="C461" s="177" t="s">
        <v>606</v>
      </c>
      <c r="D461" s="158"/>
      <c r="E461" s="159">
        <v>34.1</v>
      </c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48"/>
      <c r="Z461" s="148"/>
      <c r="AA461" s="148"/>
      <c r="AB461" s="148"/>
      <c r="AC461" s="148"/>
      <c r="AD461" s="148"/>
      <c r="AE461" s="148"/>
      <c r="AF461" s="148"/>
      <c r="AG461" s="148" t="s">
        <v>146</v>
      </c>
      <c r="AH461" s="148">
        <v>0</v>
      </c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</row>
    <row r="462" spans="1:60" outlineLevel="1" x14ac:dyDescent="0.25">
      <c r="A462" s="155"/>
      <c r="B462" s="156"/>
      <c r="C462" s="240"/>
      <c r="D462" s="241"/>
      <c r="E462" s="241"/>
      <c r="F462" s="241"/>
      <c r="G462" s="241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  <c r="X462" s="157"/>
      <c r="Y462" s="148"/>
      <c r="Z462" s="148"/>
      <c r="AA462" s="148"/>
      <c r="AB462" s="148"/>
      <c r="AC462" s="148"/>
      <c r="AD462" s="148"/>
      <c r="AE462" s="148"/>
      <c r="AF462" s="148"/>
      <c r="AG462" s="148" t="s">
        <v>147</v>
      </c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</row>
    <row r="463" spans="1:60" ht="20.399999999999999" outlineLevel="1" x14ac:dyDescent="0.25">
      <c r="A463" s="167">
        <v>119</v>
      </c>
      <c r="B463" s="168" t="s">
        <v>607</v>
      </c>
      <c r="C463" s="176" t="s">
        <v>608</v>
      </c>
      <c r="D463" s="169" t="s">
        <v>187</v>
      </c>
      <c r="E463" s="170">
        <v>3</v>
      </c>
      <c r="F463" s="171"/>
      <c r="G463" s="172">
        <f>ROUND(E463*F463,2)</f>
        <v>0</v>
      </c>
      <c r="H463" s="171"/>
      <c r="I463" s="172">
        <f>ROUND(E463*H463,2)</f>
        <v>0</v>
      </c>
      <c r="J463" s="171"/>
      <c r="K463" s="172">
        <f>ROUND(E463*J463,2)</f>
        <v>0</v>
      </c>
      <c r="L463" s="172">
        <v>21</v>
      </c>
      <c r="M463" s="172">
        <f>G463*(1+L463/100)</f>
        <v>0</v>
      </c>
      <c r="N463" s="172">
        <v>3.7000000000000002E-3</v>
      </c>
      <c r="O463" s="172">
        <f>ROUND(E463*N463,2)</f>
        <v>0.01</v>
      </c>
      <c r="P463" s="172">
        <v>0</v>
      </c>
      <c r="Q463" s="172">
        <f>ROUND(E463*P463,2)</f>
        <v>0</v>
      </c>
      <c r="R463" s="172" t="s">
        <v>204</v>
      </c>
      <c r="S463" s="172" t="s">
        <v>157</v>
      </c>
      <c r="T463" s="173" t="s">
        <v>157</v>
      </c>
      <c r="U463" s="157">
        <v>0.36</v>
      </c>
      <c r="V463" s="157">
        <f>ROUND(E463*U463,2)</f>
        <v>1.08</v>
      </c>
      <c r="W463" s="157"/>
      <c r="X463" s="157" t="s">
        <v>189</v>
      </c>
      <c r="Y463" s="148"/>
      <c r="Z463" s="148"/>
      <c r="AA463" s="148"/>
      <c r="AB463" s="148"/>
      <c r="AC463" s="148"/>
      <c r="AD463" s="148"/>
      <c r="AE463" s="148"/>
      <c r="AF463" s="148"/>
      <c r="AG463" s="148" t="s">
        <v>190</v>
      </c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</row>
    <row r="464" spans="1:60" outlineLevel="1" x14ac:dyDescent="0.25">
      <c r="A464" s="155"/>
      <c r="B464" s="156"/>
      <c r="C464" s="177" t="s">
        <v>609</v>
      </c>
      <c r="D464" s="158"/>
      <c r="E464" s="159">
        <v>3</v>
      </c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  <c r="X464" s="157"/>
      <c r="Y464" s="148"/>
      <c r="Z464" s="148"/>
      <c r="AA464" s="148"/>
      <c r="AB464" s="148"/>
      <c r="AC464" s="148"/>
      <c r="AD464" s="148"/>
      <c r="AE464" s="148"/>
      <c r="AF464" s="148"/>
      <c r="AG464" s="148" t="s">
        <v>146</v>
      </c>
      <c r="AH464" s="148">
        <v>0</v>
      </c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</row>
    <row r="465" spans="1:60" outlineLevel="1" x14ac:dyDescent="0.25">
      <c r="A465" s="155"/>
      <c r="B465" s="156"/>
      <c r="C465" s="240"/>
      <c r="D465" s="241"/>
      <c r="E465" s="241"/>
      <c r="F465" s="241"/>
      <c r="G465" s="241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48"/>
      <c r="Z465" s="148"/>
      <c r="AA465" s="148"/>
      <c r="AB465" s="148"/>
      <c r="AC465" s="148"/>
      <c r="AD465" s="148"/>
      <c r="AE465" s="148"/>
      <c r="AF465" s="148"/>
      <c r="AG465" s="148" t="s">
        <v>147</v>
      </c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</row>
    <row r="466" spans="1:60" outlineLevel="1" x14ac:dyDescent="0.25">
      <c r="A466" s="167">
        <v>120</v>
      </c>
      <c r="B466" s="168" t="s">
        <v>610</v>
      </c>
      <c r="C466" s="176" t="s">
        <v>611</v>
      </c>
      <c r="D466" s="169" t="s">
        <v>347</v>
      </c>
      <c r="E466" s="170">
        <v>34.1</v>
      </c>
      <c r="F466" s="171"/>
      <c r="G466" s="172">
        <f>ROUND(E466*F466,2)</f>
        <v>0</v>
      </c>
      <c r="H466" s="171"/>
      <c r="I466" s="172">
        <f>ROUND(E466*H466,2)</f>
        <v>0</v>
      </c>
      <c r="J466" s="171"/>
      <c r="K466" s="172">
        <f>ROUND(E466*J466,2)</f>
        <v>0</v>
      </c>
      <c r="L466" s="172">
        <v>21</v>
      </c>
      <c r="M466" s="172">
        <f>G466*(1+L466/100)</f>
        <v>0</v>
      </c>
      <c r="N466" s="172">
        <v>0</v>
      </c>
      <c r="O466" s="172">
        <f>ROUND(E466*N466,2)</f>
        <v>0</v>
      </c>
      <c r="P466" s="172">
        <v>0</v>
      </c>
      <c r="Q466" s="172">
        <f>ROUND(E466*P466,2)</f>
        <v>0</v>
      </c>
      <c r="R466" s="172" t="s">
        <v>204</v>
      </c>
      <c r="S466" s="172" t="s">
        <v>157</v>
      </c>
      <c r="T466" s="173" t="s">
        <v>157</v>
      </c>
      <c r="U466" s="157">
        <v>0.01</v>
      </c>
      <c r="V466" s="157">
        <f>ROUND(E466*U466,2)</f>
        <v>0.34</v>
      </c>
      <c r="W466" s="157"/>
      <c r="X466" s="157" t="s">
        <v>189</v>
      </c>
      <c r="Y466" s="148"/>
      <c r="Z466" s="148"/>
      <c r="AA466" s="148"/>
      <c r="AB466" s="148"/>
      <c r="AC466" s="148"/>
      <c r="AD466" s="148"/>
      <c r="AE466" s="148"/>
      <c r="AF466" s="148"/>
      <c r="AG466" s="148" t="s">
        <v>190</v>
      </c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</row>
    <row r="467" spans="1:60" outlineLevel="1" x14ac:dyDescent="0.25">
      <c r="A467" s="155"/>
      <c r="B467" s="156"/>
      <c r="C467" s="249" t="s">
        <v>612</v>
      </c>
      <c r="D467" s="250"/>
      <c r="E467" s="250"/>
      <c r="F467" s="250"/>
      <c r="G467" s="250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48"/>
      <c r="Z467" s="148"/>
      <c r="AA467" s="148"/>
      <c r="AB467" s="148"/>
      <c r="AC467" s="148"/>
      <c r="AD467" s="148"/>
      <c r="AE467" s="148"/>
      <c r="AF467" s="148"/>
      <c r="AG467" s="148" t="s">
        <v>192</v>
      </c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</row>
    <row r="468" spans="1:60" outlineLevel="1" x14ac:dyDescent="0.25">
      <c r="A468" s="155"/>
      <c r="B468" s="156"/>
      <c r="C468" s="177" t="s">
        <v>606</v>
      </c>
      <c r="D468" s="158"/>
      <c r="E468" s="159">
        <v>34.1</v>
      </c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  <c r="X468" s="157"/>
      <c r="Y468" s="148"/>
      <c r="Z468" s="148"/>
      <c r="AA468" s="148"/>
      <c r="AB468" s="148"/>
      <c r="AC468" s="148"/>
      <c r="AD468" s="148"/>
      <c r="AE468" s="148"/>
      <c r="AF468" s="148"/>
      <c r="AG468" s="148" t="s">
        <v>146</v>
      </c>
      <c r="AH468" s="148">
        <v>0</v>
      </c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</row>
    <row r="469" spans="1:60" outlineLevel="1" x14ac:dyDescent="0.25">
      <c r="A469" s="155"/>
      <c r="B469" s="156"/>
      <c r="C469" s="240"/>
      <c r="D469" s="241"/>
      <c r="E469" s="241"/>
      <c r="F469" s="241"/>
      <c r="G469" s="241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48"/>
      <c r="Z469" s="148"/>
      <c r="AA469" s="148"/>
      <c r="AB469" s="148"/>
      <c r="AC469" s="148"/>
      <c r="AD469" s="148"/>
      <c r="AE469" s="148"/>
      <c r="AF469" s="148"/>
      <c r="AG469" s="148" t="s">
        <v>147</v>
      </c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</row>
    <row r="470" spans="1:60" outlineLevel="1" x14ac:dyDescent="0.25">
      <c r="A470" s="167">
        <v>121</v>
      </c>
      <c r="B470" s="168" t="s">
        <v>613</v>
      </c>
      <c r="C470" s="176" t="s">
        <v>614</v>
      </c>
      <c r="D470" s="169" t="s">
        <v>187</v>
      </c>
      <c r="E470" s="170">
        <v>3</v>
      </c>
      <c r="F470" s="171"/>
      <c r="G470" s="172">
        <f>ROUND(E470*F470,2)</f>
        <v>0</v>
      </c>
      <c r="H470" s="171"/>
      <c r="I470" s="172">
        <f>ROUND(E470*H470,2)</f>
        <v>0</v>
      </c>
      <c r="J470" s="171"/>
      <c r="K470" s="172">
        <f>ROUND(E470*J470,2)</f>
        <v>0</v>
      </c>
      <c r="L470" s="172">
        <v>21</v>
      </c>
      <c r="M470" s="172">
        <f>G470*(1+L470/100)</f>
        <v>0</v>
      </c>
      <c r="N470" s="172">
        <v>0</v>
      </c>
      <c r="O470" s="172">
        <f>ROUND(E470*N470,2)</f>
        <v>0</v>
      </c>
      <c r="P470" s="172">
        <v>0</v>
      </c>
      <c r="Q470" s="172">
        <f>ROUND(E470*P470,2)</f>
        <v>0</v>
      </c>
      <c r="R470" s="172" t="s">
        <v>204</v>
      </c>
      <c r="S470" s="172" t="s">
        <v>157</v>
      </c>
      <c r="T470" s="173" t="s">
        <v>157</v>
      </c>
      <c r="U470" s="157">
        <v>0.13</v>
      </c>
      <c r="V470" s="157">
        <f>ROUND(E470*U470,2)</f>
        <v>0.39</v>
      </c>
      <c r="W470" s="157"/>
      <c r="X470" s="157" t="s">
        <v>189</v>
      </c>
      <c r="Y470" s="148"/>
      <c r="Z470" s="148"/>
      <c r="AA470" s="148"/>
      <c r="AB470" s="148"/>
      <c r="AC470" s="148"/>
      <c r="AD470" s="148"/>
      <c r="AE470" s="148"/>
      <c r="AF470" s="148"/>
      <c r="AG470" s="148" t="s">
        <v>190</v>
      </c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</row>
    <row r="471" spans="1:60" outlineLevel="1" x14ac:dyDescent="0.25">
      <c r="A471" s="155"/>
      <c r="B471" s="156"/>
      <c r="C471" s="249" t="s">
        <v>612</v>
      </c>
      <c r="D471" s="250"/>
      <c r="E471" s="250"/>
      <c r="F471" s="250"/>
      <c r="G471" s="250"/>
      <c r="H471" s="157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48"/>
      <c r="Z471" s="148"/>
      <c r="AA471" s="148"/>
      <c r="AB471" s="148"/>
      <c r="AC471" s="148"/>
      <c r="AD471" s="148"/>
      <c r="AE471" s="148"/>
      <c r="AF471" s="148"/>
      <c r="AG471" s="148" t="s">
        <v>192</v>
      </c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</row>
    <row r="472" spans="1:60" outlineLevel="1" x14ac:dyDescent="0.25">
      <c r="A472" s="155"/>
      <c r="B472" s="156"/>
      <c r="C472" s="177" t="s">
        <v>609</v>
      </c>
      <c r="D472" s="158"/>
      <c r="E472" s="159">
        <v>3</v>
      </c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  <c r="X472" s="157"/>
      <c r="Y472" s="148"/>
      <c r="Z472" s="148"/>
      <c r="AA472" s="148"/>
      <c r="AB472" s="148"/>
      <c r="AC472" s="148"/>
      <c r="AD472" s="148"/>
      <c r="AE472" s="148"/>
      <c r="AF472" s="148"/>
      <c r="AG472" s="148" t="s">
        <v>146</v>
      </c>
      <c r="AH472" s="148">
        <v>0</v>
      </c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</row>
    <row r="473" spans="1:60" outlineLevel="1" x14ac:dyDescent="0.25">
      <c r="A473" s="155"/>
      <c r="B473" s="156"/>
      <c r="C473" s="240"/>
      <c r="D473" s="241"/>
      <c r="E473" s="241"/>
      <c r="F473" s="241"/>
      <c r="G473" s="241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48"/>
      <c r="Z473" s="148"/>
      <c r="AA473" s="148"/>
      <c r="AB473" s="148"/>
      <c r="AC473" s="148"/>
      <c r="AD473" s="148"/>
      <c r="AE473" s="148"/>
      <c r="AF473" s="148"/>
      <c r="AG473" s="148" t="s">
        <v>147</v>
      </c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</row>
    <row r="474" spans="1:60" ht="20.399999999999999" outlineLevel="1" x14ac:dyDescent="0.25">
      <c r="A474" s="167">
        <v>122</v>
      </c>
      <c r="B474" s="168" t="s">
        <v>615</v>
      </c>
      <c r="C474" s="176" t="s">
        <v>616</v>
      </c>
      <c r="D474" s="169" t="s">
        <v>347</v>
      </c>
      <c r="E474" s="170">
        <v>4.5</v>
      </c>
      <c r="F474" s="171"/>
      <c r="G474" s="172">
        <f>ROUND(E474*F474,2)</f>
        <v>0</v>
      </c>
      <c r="H474" s="171"/>
      <c r="I474" s="172">
        <f>ROUND(E474*H474,2)</f>
        <v>0</v>
      </c>
      <c r="J474" s="171"/>
      <c r="K474" s="172">
        <f>ROUND(E474*J474,2)</f>
        <v>0</v>
      </c>
      <c r="L474" s="172">
        <v>21</v>
      </c>
      <c r="M474" s="172">
        <f>G474*(1+L474/100)</f>
        <v>0</v>
      </c>
      <c r="N474" s="172">
        <v>0.13</v>
      </c>
      <c r="O474" s="172">
        <f>ROUND(E474*N474,2)</f>
        <v>0.59</v>
      </c>
      <c r="P474" s="172">
        <v>0</v>
      </c>
      <c r="Q474" s="172">
        <f>ROUND(E474*P474,2)</f>
        <v>0</v>
      </c>
      <c r="R474" s="172" t="s">
        <v>204</v>
      </c>
      <c r="S474" s="172" t="s">
        <v>157</v>
      </c>
      <c r="T474" s="173" t="s">
        <v>157</v>
      </c>
      <c r="U474" s="157">
        <v>0.28999999999999998</v>
      </c>
      <c r="V474" s="157">
        <f>ROUND(E474*U474,2)</f>
        <v>1.31</v>
      </c>
      <c r="W474" s="157"/>
      <c r="X474" s="157" t="s">
        <v>189</v>
      </c>
      <c r="Y474" s="148"/>
      <c r="Z474" s="148"/>
      <c r="AA474" s="148"/>
      <c r="AB474" s="148"/>
      <c r="AC474" s="148"/>
      <c r="AD474" s="148"/>
      <c r="AE474" s="148"/>
      <c r="AF474" s="148"/>
      <c r="AG474" s="148" t="s">
        <v>190</v>
      </c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</row>
    <row r="475" spans="1:60" outlineLevel="1" x14ac:dyDescent="0.25">
      <c r="A475" s="155"/>
      <c r="B475" s="156"/>
      <c r="C475" s="249" t="s">
        <v>617</v>
      </c>
      <c r="D475" s="250"/>
      <c r="E475" s="250"/>
      <c r="F475" s="250"/>
      <c r="G475" s="250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48"/>
      <c r="Z475" s="148"/>
      <c r="AA475" s="148"/>
      <c r="AB475" s="148"/>
      <c r="AC475" s="148"/>
      <c r="AD475" s="148"/>
      <c r="AE475" s="148"/>
      <c r="AF475" s="148"/>
      <c r="AG475" s="148" t="s">
        <v>192</v>
      </c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</row>
    <row r="476" spans="1:60" outlineLevel="1" x14ac:dyDescent="0.25">
      <c r="A476" s="155"/>
      <c r="B476" s="156"/>
      <c r="C476" s="177" t="s">
        <v>618</v>
      </c>
      <c r="D476" s="158"/>
      <c r="E476" s="159">
        <v>4.5</v>
      </c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  <c r="X476" s="157"/>
      <c r="Y476" s="148"/>
      <c r="Z476" s="148"/>
      <c r="AA476" s="148"/>
      <c r="AB476" s="148"/>
      <c r="AC476" s="148"/>
      <c r="AD476" s="148"/>
      <c r="AE476" s="148"/>
      <c r="AF476" s="148"/>
      <c r="AG476" s="148" t="s">
        <v>146</v>
      </c>
      <c r="AH476" s="148">
        <v>0</v>
      </c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</row>
    <row r="477" spans="1:60" outlineLevel="1" x14ac:dyDescent="0.25">
      <c r="A477" s="155"/>
      <c r="B477" s="156"/>
      <c r="C477" s="240"/>
      <c r="D477" s="241"/>
      <c r="E477" s="241"/>
      <c r="F477" s="241"/>
      <c r="G477" s="241"/>
      <c r="H477" s="157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48"/>
      <c r="Z477" s="148"/>
      <c r="AA477" s="148"/>
      <c r="AB477" s="148"/>
      <c r="AC477" s="148"/>
      <c r="AD477" s="148"/>
      <c r="AE477" s="148"/>
      <c r="AF477" s="148"/>
      <c r="AG477" s="148" t="s">
        <v>147</v>
      </c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</row>
    <row r="478" spans="1:60" ht="20.399999999999999" outlineLevel="1" x14ac:dyDescent="0.25">
      <c r="A478" s="167">
        <v>123</v>
      </c>
      <c r="B478" s="168" t="s">
        <v>619</v>
      </c>
      <c r="C478" s="176" t="s">
        <v>620</v>
      </c>
      <c r="D478" s="169" t="s">
        <v>347</v>
      </c>
      <c r="E478" s="170">
        <v>59</v>
      </c>
      <c r="F478" s="171"/>
      <c r="G478" s="172">
        <f>ROUND(E478*F478,2)</f>
        <v>0</v>
      </c>
      <c r="H478" s="171"/>
      <c r="I478" s="172">
        <f>ROUND(E478*H478,2)</f>
        <v>0</v>
      </c>
      <c r="J478" s="171"/>
      <c r="K478" s="172">
        <f>ROUND(E478*J478,2)</f>
        <v>0</v>
      </c>
      <c r="L478" s="172">
        <v>21</v>
      </c>
      <c r="M478" s="172">
        <f>G478*(1+L478/100)</f>
        <v>0</v>
      </c>
      <c r="N478" s="172">
        <v>0.188</v>
      </c>
      <c r="O478" s="172">
        <f>ROUND(E478*N478,2)</f>
        <v>11.09</v>
      </c>
      <c r="P478" s="172">
        <v>0</v>
      </c>
      <c r="Q478" s="172">
        <f>ROUND(E478*P478,2)</f>
        <v>0</v>
      </c>
      <c r="R478" s="172" t="s">
        <v>204</v>
      </c>
      <c r="S478" s="172" t="s">
        <v>157</v>
      </c>
      <c r="T478" s="173" t="s">
        <v>157</v>
      </c>
      <c r="U478" s="157">
        <v>0.27</v>
      </c>
      <c r="V478" s="157">
        <f>ROUND(E478*U478,2)</f>
        <v>15.93</v>
      </c>
      <c r="W478" s="157"/>
      <c r="X478" s="157" t="s">
        <v>189</v>
      </c>
      <c r="Y478" s="148"/>
      <c r="Z478" s="148"/>
      <c r="AA478" s="148"/>
      <c r="AB478" s="148"/>
      <c r="AC478" s="148"/>
      <c r="AD478" s="148"/>
      <c r="AE478" s="148"/>
      <c r="AF478" s="148"/>
      <c r="AG478" s="148" t="s">
        <v>190</v>
      </c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</row>
    <row r="479" spans="1:60" outlineLevel="1" x14ac:dyDescent="0.25">
      <c r="A479" s="155"/>
      <c r="B479" s="156"/>
      <c r="C479" s="249" t="s">
        <v>617</v>
      </c>
      <c r="D479" s="250"/>
      <c r="E479" s="250"/>
      <c r="F479" s="250"/>
      <c r="G479" s="250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48"/>
      <c r="Z479" s="148"/>
      <c r="AA479" s="148"/>
      <c r="AB479" s="148"/>
      <c r="AC479" s="148"/>
      <c r="AD479" s="148"/>
      <c r="AE479" s="148"/>
      <c r="AF479" s="148"/>
      <c r="AG479" s="148" t="s">
        <v>192</v>
      </c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</row>
    <row r="480" spans="1:60" outlineLevel="1" x14ac:dyDescent="0.25">
      <c r="A480" s="155"/>
      <c r="B480" s="156"/>
      <c r="C480" s="177" t="s">
        <v>621</v>
      </c>
      <c r="D480" s="158"/>
      <c r="E480" s="159">
        <v>59</v>
      </c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  <c r="X480" s="157"/>
      <c r="Y480" s="148"/>
      <c r="Z480" s="148"/>
      <c r="AA480" s="148"/>
      <c r="AB480" s="148"/>
      <c r="AC480" s="148"/>
      <c r="AD480" s="148"/>
      <c r="AE480" s="148"/>
      <c r="AF480" s="148"/>
      <c r="AG480" s="148" t="s">
        <v>146</v>
      </c>
      <c r="AH480" s="148">
        <v>0</v>
      </c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</row>
    <row r="481" spans="1:60" outlineLevel="1" x14ac:dyDescent="0.25">
      <c r="A481" s="155"/>
      <c r="B481" s="156"/>
      <c r="C481" s="240"/>
      <c r="D481" s="241"/>
      <c r="E481" s="241"/>
      <c r="F481" s="241"/>
      <c r="G481" s="241"/>
      <c r="H481" s="157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48"/>
      <c r="Z481" s="148"/>
      <c r="AA481" s="148"/>
      <c r="AB481" s="148"/>
      <c r="AC481" s="148"/>
      <c r="AD481" s="148"/>
      <c r="AE481" s="148"/>
      <c r="AF481" s="148"/>
      <c r="AG481" s="148" t="s">
        <v>147</v>
      </c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</row>
    <row r="482" spans="1:60" ht="20.399999999999999" outlineLevel="1" x14ac:dyDescent="0.25">
      <c r="A482" s="167">
        <v>124</v>
      </c>
      <c r="B482" s="168" t="s">
        <v>622</v>
      </c>
      <c r="C482" s="176" t="s">
        <v>623</v>
      </c>
      <c r="D482" s="169" t="s">
        <v>347</v>
      </c>
      <c r="E482" s="170">
        <v>13</v>
      </c>
      <c r="F482" s="171"/>
      <c r="G482" s="172">
        <f>ROUND(E482*F482,2)</f>
        <v>0</v>
      </c>
      <c r="H482" s="171"/>
      <c r="I482" s="172">
        <f>ROUND(E482*H482,2)</f>
        <v>0</v>
      </c>
      <c r="J482" s="171"/>
      <c r="K482" s="172">
        <f>ROUND(E482*J482,2)</f>
        <v>0</v>
      </c>
      <c r="L482" s="172">
        <v>21</v>
      </c>
      <c r="M482" s="172">
        <f>G482*(1+L482/100)</f>
        <v>0</v>
      </c>
      <c r="N482" s="172">
        <v>0.22500000000000001</v>
      </c>
      <c r="O482" s="172">
        <f>ROUND(E482*N482,2)</f>
        <v>2.93</v>
      </c>
      <c r="P482" s="172">
        <v>0</v>
      </c>
      <c r="Q482" s="172">
        <f>ROUND(E482*P482,2)</f>
        <v>0</v>
      </c>
      <c r="R482" s="172" t="s">
        <v>204</v>
      </c>
      <c r="S482" s="172" t="s">
        <v>157</v>
      </c>
      <c r="T482" s="173" t="s">
        <v>157</v>
      </c>
      <c r="U482" s="157">
        <v>0.42</v>
      </c>
      <c r="V482" s="157">
        <f>ROUND(E482*U482,2)</f>
        <v>5.46</v>
      </c>
      <c r="W482" s="157"/>
      <c r="X482" s="157" t="s">
        <v>189</v>
      </c>
      <c r="Y482" s="148"/>
      <c r="Z482" s="148"/>
      <c r="AA482" s="148"/>
      <c r="AB482" s="148"/>
      <c r="AC482" s="148"/>
      <c r="AD482" s="148"/>
      <c r="AE482" s="148"/>
      <c r="AF482" s="148"/>
      <c r="AG482" s="148" t="s">
        <v>190</v>
      </c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</row>
    <row r="483" spans="1:60" outlineLevel="1" x14ac:dyDescent="0.25">
      <c r="A483" s="155"/>
      <c r="B483" s="156"/>
      <c r="C483" s="249" t="s">
        <v>617</v>
      </c>
      <c r="D483" s="250"/>
      <c r="E483" s="250"/>
      <c r="F483" s="250"/>
      <c r="G483" s="250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48"/>
      <c r="Z483" s="148"/>
      <c r="AA483" s="148"/>
      <c r="AB483" s="148"/>
      <c r="AC483" s="148"/>
      <c r="AD483" s="148"/>
      <c r="AE483" s="148"/>
      <c r="AF483" s="148"/>
      <c r="AG483" s="148" t="s">
        <v>192</v>
      </c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</row>
    <row r="484" spans="1:60" outlineLevel="1" x14ac:dyDescent="0.25">
      <c r="A484" s="155"/>
      <c r="B484" s="156"/>
      <c r="C484" s="177" t="s">
        <v>624</v>
      </c>
      <c r="D484" s="158"/>
      <c r="E484" s="159">
        <v>13</v>
      </c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  <c r="X484" s="157"/>
      <c r="Y484" s="148"/>
      <c r="Z484" s="148"/>
      <c r="AA484" s="148"/>
      <c r="AB484" s="148"/>
      <c r="AC484" s="148"/>
      <c r="AD484" s="148"/>
      <c r="AE484" s="148"/>
      <c r="AF484" s="148"/>
      <c r="AG484" s="148" t="s">
        <v>146</v>
      </c>
      <c r="AH484" s="148">
        <v>0</v>
      </c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</row>
    <row r="485" spans="1:60" outlineLevel="1" x14ac:dyDescent="0.25">
      <c r="A485" s="155"/>
      <c r="B485" s="156"/>
      <c r="C485" s="240"/>
      <c r="D485" s="241"/>
      <c r="E485" s="241"/>
      <c r="F485" s="241"/>
      <c r="G485" s="241"/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48"/>
      <c r="Z485" s="148"/>
      <c r="AA485" s="148"/>
      <c r="AB485" s="148"/>
      <c r="AC485" s="148"/>
      <c r="AD485" s="148"/>
      <c r="AE485" s="148"/>
      <c r="AF485" s="148"/>
      <c r="AG485" s="148" t="s">
        <v>147</v>
      </c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</row>
    <row r="486" spans="1:60" outlineLevel="1" x14ac:dyDescent="0.25">
      <c r="A486" s="167">
        <v>125</v>
      </c>
      <c r="B486" s="168" t="s">
        <v>625</v>
      </c>
      <c r="C486" s="176" t="s">
        <v>626</v>
      </c>
      <c r="D486" s="169" t="s">
        <v>347</v>
      </c>
      <c r="E486" s="170">
        <v>48.3</v>
      </c>
      <c r="F486" s="171"/>
      <c r="G486" s="172">
        <f>ROUND(E486*F486,2)</f>
        <v>0</v>
      </c>
      <c r="H486" s="171"/>
      <c r="I486" s="172">
        <f>ROUND(E486*H486,2)</f>
        <v>0</v>
      </c>
      <c r="J486" s="171"/>
      <c r="K486" s="172">
        <f>ROUND(E486*J486,2)</f>
        <v>0</v>
      </c>
      <c r="L486" s="172">
        <v>21</v>
      </c>
      <c r="M486" s="172">
        <f>G486*(1+L486/100)</f>
        <v>0</v>
      </c>
      <c r="N486" s="172">
        <v>0</v>
      </c>
      <c r="O486" s="172">
        <f>ROUND(E486*N486,2)</f>
        <v>0</v>
      </c>
      <c r="P486" s="172">
        <v>0</v>
      </c>
      <c r="Q486" s="172">
        <f>ROUND(E486*P486,2)</f>
        <v>0</v>
      </c>
      <c r="R486" s="172" t="s">
        <v>204</v>
      </c>
      <c r="S486" s="172" t="s">
        <v>157</v>
      </c>
      <c r="T486" s="173" t="s">
        <v>157</v>
      </c>
      <c r="U486" s="157">
        <v>0.03</v>
      </c>
      <c r="V486" s="157">
        <f>ROUND(E486*U486,2)</f>
        <v>1.45</v>
      </c>
      <c r="W486" s="157"/>
      <c r="X486" s="157" t="s">
        <v>189</v>
      </c>
      <c r="Y486" s="148"/>
      <c r="Z486" s="148"/>
      <c r="AA486" s="148"/>
      <c r="AB486" s="148"/>
      <c r="AC486" s="148"/>
      <c r="AD486" s="148"/>
      <c r="AE486" s="148"/>
      <c r="AF486" s="148"/>
      <c r="AG486" s="148" t="s">
        <v>190</v>
      </c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</row>
    <row r="487" spans="1:60" outlineLevel="1" x14ac:dyDescent="0.25">
      <c r="A487" s="155"/>
      <c r="B487" s="156"/>
      <c r="C487" s="249" t="s">
        <v>627</v>
      </c>
      <c r="D487" s="250"/>
      <c r="E487" s="250"/>
      <c r="F487" s="250"/>
      <c r="G487" s="250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48"/>
      <c r="Z487" s="148"/>
      <c r="AA487" s="148"/>
      <c r="AB487" s="148"/>
      <c r="AC487" s="148"/>
      <c r="AD487" s="148"/>
      <c r="AE487" s="148"/>
      <c r="AF487" s="148"/>
      <c r="AG487" s="148" t="s">
        <v>192</v>
      </c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</row>
    <row r="488" spans="1:60" outlineLevel="1" x14ac:dyDescent="0.25">
      <c r="A488" s="155"/>
      <c r="B488" s="156"/>
      <c r="C488" s="177" t="s">
        <v>628</v>
      </c>
      <c r="D488" s="158"/>
      <c r="E488" s="159">
        <v>44.3</v>
      </c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  <c r="X488" s="157"/>
      <c r="Y488" s="148"/>
      <c r="Z488" s="148"/>
      <c r="AA488" s="148"/>
      <c r="AB488" s="148"/>
      <c r="AC488" s="148"/>
      <c r="AD488" s="148"/>
      <c r="AE488" s="148"/>
      <c r="AF488" s="148"/>
      <c r="AG488" s="148" t="s">
        <v>146</v>
      </c>
      <c r="AH488" s="148">
        <v>0</v>
      </c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</row>
    <row r="489" spans="1:60" outlineLevel="1" x14ac:dyDescent="0.25">
      <c r="A489" s="155"/>
      <c r="B489" s="156"/>
      <c r="C489" s="177" t="s">
        <v>482</v>
      </c>
      <c r="D489" s="158"/>
      <c r="E489" s="159">
        <v>4</v>
      </c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48"/>
      <c r="Z489" s="148"/>
      <c r="AA489" s="148"/>
      <c r="AB489" s="148"/>
      <c r="AC489" s="148"/>
      <c r="AD489" s="148"/>
      <c r="AE489" s="148"/>
      <c r="AF489" s="148"/>
      <c r="AG489" s="148" t="s">
        <v>146</v>
      </c>
      <c r="AH489" s="148">
        <v>0</v>
      </c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</row>
    <row r="490" spans="1:60" outlineLevel="1" x14ac:dyDescent="0.25">
      <c r="A490" s="155"/>
      <c r="B490" s="156"/>
      <c r="C490" s="240"/>
      <c r="D490" s="241"/>
      <c r="E490" s="241"/>
      <c r="F490" s="241"/>
      <c r="G490" s="241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48"/>
      <c r="Z490" s="148"/>
      <c r="AA490" s="148"/>
      <c r="AB490" s="148"/>
      <c r="AC490" s="148"/>
      <c r="AD490" s="148"/>
      <c r="AE490" s="148"/>
      <c r="AF490" s="148"/>
      <c r="AG490" s="148" t="s">
        <v>147</v>
      </c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</row>
    <row r="491" spans="1:60" outlineLevel="1" x14ac:dyDescent="0.25">
      <c r="A491" s="167">
        <v>126</v>
      </c>
      <c r="B491" s="168" t="s">
        <v>629</v>
      </c>
      <c r="C491" s="176" t="s">
        <v>630</v>
      </c>
      <c r="D491" s="169" t="s">
        <v>196</v>
      </c>
      <c r="E491" s="170">
        <v>27.27</v>
      </c>
      <c r="F491" s="171"/>
      <c r="G491" s="172">
        <f>ROUND(E491*F491,2)</f>
        <v>0</v>
      </c>
      <c r="H491" s="171"/>
      <c r="I491" s="172">
        <f>ROUND(E491*H491,2)</f>
        <v>0</v>
      </c>
      <c r="J491" s="171"/>
      <c r="K491" s="172">
        <f>ROUND(E491*J491,2)</f>
        <v>0</v>
      </c>
      <c r="L491" s="172">
        <v>21</v>
      </c>
      <c r="M491" s="172">
        <f>G491*(1+L491/100)</f>
        <v>0</v>
      </c>
      <c r="N491" s="172">
        <v>5.8000000000000003E-2</v>
      </c>
      <c r="O491" s="172">
        <f>ROUND(E491*N491,2)</f>
        <v>1.58</v>
      </c>
      <c r="P491" s="172">
        <v>0</v>
      </c>
      <c r="Q491" s="172">
        <f>ROUND(E491*P491,2)</f>
        <v>0</v>
      </c>
      <c r="R491" s="172" t="s">
        <v>321</v>
      </c>
      <c r="S491" s="172" t="s">
        <v>157</v>
      </c>
      <c r="T491" s="173" t="s">
        <v>157</v>
      </c>
      <c r="U491" s="157">
        <v>0</v>
      </c>
      <c r="V491" s="157">
        <f>ROUND(E491*U491,2)</f>
        <v>0</v>
      </c>
      <c r="W491" s="157"/>
      <c r="X491" s="157" t="s">
        <v>322</v>
      </c>
      <c r="Y491" s="148"/>
      <c r="Z491" s="148"/>
      <c r="AA491" s="148"/>
      <c r="AB491" s="148"/>
      <c r="AC491" s="148"/>
      <c r="AD491" s="148"/>
      <c r="AE491" s="148"/>
      <c r="AF491" s="148"/>
      <c r="AG491" s="148" t="s">
        <v>323</v>
      </c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</row>
    <row r="492" spans="1:60" outlineLevel="1" x14ac:dyDescent="0.25">
      <c r="A492" s="155"/>
      <c r="B492" s="156"/>
      <c r="C492" s="177" t="s">
        <v>631</v>
      </c>
      <c r="D492" s="158"/>
      <c r="E492" s="159">
        <v>27.27</v>
      </c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48"/>
      <c r="Z492" s="148"/>
      <c r="AA492" s="148"/>
      <c r="AB492" s="148"/>
      <c r="AC492" s="148"/>
      <c r="AD492" s="148"/>
      <c r="AE492" s="148"/>
      <c r="AF492" s="148"/>
      <c r="AG492" s="148" t="s">
        <v>146</v>
      </c>
      <c r="AH492" s="148">
        <v>0</v>
      </c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</row>
    <row r="493" spans="1:60" outlineLevel="1" x14ac:dyDescent="0.25">
      <c r="A493" s="155"/>
      <c r="B493" s="156"/>
      <c r="C493" s="240"/>
      <c r="D493" s="241"/>
      <c r="E493" s="241"/>
      <c r="F493" s="241"/>
      <c r="G493" s="241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48"/>
      <c r="Z493" s="148"/>
      <c r="AA493" s="148"/>
      <c r="AB493" s="148"/>
      <c r="AC493" s="148"/>
      <c r="AD493" s="148"/>
      <c r="AE493" s="148"/>
      <c r="AF493" s="148"/>
      <c r="AG493" s="148" t="s">
        <v>147</v>
      </c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</row>
    <row r="494" spans="1:60" outlineLevel="1" x14ac:dyDescent="0.25">
      <c r="A494" s="167">
        <v>127</v>
      </c>
      <c r="B494" s="168" t="s">
        <v>632</v>
      </c>
      <c r="C494" s="176" t="s">
        <v>633</v>
      </c>
      <c r="D494" s="169" t="s">
        <v>196</v>
      </c>
      <c r="E494" s="170">
        <v>25.25</v>
      </c>
      <c r="F494" s="171"/>
      <c r="G494" s="172">
        <f>ROUND(E494*F494,2)</f>
        <v>0</v>
      </c>
      <c r="H494" s="171"/>
      <c r="I494" s="172">
        <f>ROUND(E494*H494,2)</f>
        <v>0</v>
      </c>
      <c r="J494" s="171"/>
      <c r="K494" s="172">
        <f>ROUND(E494*J494,2)</f>
        <v>0</v>
      </c>
      <c r="L494" s="172">
        <v>21</v>
      </c>
      <c r="M494" s="172">
        <f>G494*(1+L494/100)</f>
        <v>0</v>
      </c>
      <c r="N494" s="172">
        <v>8.1000000000000003E-2</v>
      </c>
      <c r="O494" s="172">
        <f>ROUND(E494*N494,2)</f>
        <v>2.0499999999999998</v>
      </c>
      <c r="P494" s="172">
        <v>0</v>
      </c>
      <c r="Q494" s="172">
        <f>ROUND(E494*P494,2)</f>
        <v>0</v>
      </c>
      <c r="R494" s="172" t="s">
        <v>321</v>
      </c>
      <c r="S494" s="172" t="s">
        <v>157</v>
      </c>
      <c r="T494" s="173" t="s">
        <v>157</v>
      </c>
      <c r="U494" s="157">
        <v>0</v>
      </c>
      <c r="V494" s="157">
        <f>ROUND(E494*U494,2)</f>
        <v>0</v>
      </c>
      <c r="W494" s="157"/>
      <c r="X494" s="157" t="s">
        <v>322</v>
      </c>
      <c r="Y494" s="148"/>
      <c r="Z494" s="148"/>
      <c r="AA494" s="148"/>
      <c r="AB494" s="148"/>
      <c r="AC494" s="148"/>
      <c r="AD494" s="148"/>
      <c r="AE494" s="148"/>
      <c r="AF494" s="148"/>
      <c r="AG494" s="148" t="s">
        <v>323</v>
      </c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</row>
    <row r="495" spans="1:60" outlineLevel="1" x14ac:dyDescent="0.25">
      <c r="A495" s="155"/>
      <c r="B495" s="156"/>
      <c r="C495" s="177" t="s">
        <v>634</v>
      </c>
      <c r="D495" s="158"/>
      <c r="E495" s="159">
        <v>25.25</v>
      </c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  <c r="X495" s="157"/>
      <c r="Y495" s="148"/>
      <c r="Z495" s="148"/>
      <c r="AA495" s="148"/>
      <c r="AB495" s="148"/>
      <c r="AC495" s="148"/>
      <c r="AD495" s="148"/>
      <c r="AE495" s="148"/>
      <c r="AF495" s="148"/>
      <c r="AG495" s="148" t="s">
        <v>146</v>
      </c>
      <c r="AH495" s="148">
        <v>0</v>
      </c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</row>
    <row r="496" spans="1:60" outlineLevel="1" x14ac:dyDescent="0.25">
      <c r="A496" s="155"/>
      <c r="B496" s="156"/>
      <c r="C496" s="240"/>
      <c r="D496" s="241"/>
      <c r="E496" s="241"/>
      <c r="F496" s="241"/>
      <c r="G496" s="241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  <c r="X496" s="157"/>
      <c r="Y496" s="148"/>
      <c r="Z496" s="148"/>
      <c r="AA496" s="148"/>
      <c r="AB496" s="148"/>
      <c r="AC496" s="148"/>
      <c r="AD496" s="148"/>
      <c r="AE496" s="148"/>
      <c r="AF496" s="148"/>
      <c r="AG496" s="148" t="s">
        <v>147</v>
      </c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</row>
    <row r="497" spans="1:60" ht="20.399999999999999" outlineLevel="1" x14ac:dyDescent="0.25">
      <c r="A497" s="167">
        <v>128</v>
      </c>
      <c r="B497" s="168" t="s">
        <v>418</v>
      </c>
      <c r="C497" s="176" t="s">
        <v>419</v>
      </c>
      <c r="D497" s="169" t="s">
        <v>196</v>
      </c>
      <c r="E497" s="170">
        <v>1.01</v>
      </c>
      <c r="F497" s="171"/>
      <c r="G497" s="172">
        <f>ROUND(E497*F497,2)</f>
        <v>0</v>
      </c>
      <c r="H497" s="171"/>
      <c r="I497" s="172">
        <f>ROUND(E497*H497,2)</f>
        <v>0</v>
      </c>
      <c r="J497" s="171"/>
      <c r="K497" s="172">
        <f>ROUND(E497*J497,2)</f>
        <v>0</v>
      </c>
      <c r="L497" s="172">
        <v>21</v>
      </c>
      <c r="M497" s="172">
        <f>G497*(1+L497/100)</f>
        <v>0</v>
      </c>
      <c r="N497" s="172">
        <v>2.4199999999999999E-2</v>
      </c>
      <c r="O497" s="172">
        <f>ROUND(E497*N497,2)</f>
        <v>0.02</v>
      </c>
      <c r="P497" s="172">
        <v>0</v>
      </c>
      <c r="Q497" s="172">
        <f>ROUND(E497*P497,2)</f>
        <v>0</v>
      </c>
      <c r="R497" s="172" t="s">
        <v>321</v>
      </c>
      <c r="S497" s="172" t="s">
        <v>157</v>
      </c>
      <c r="T497" s="173" t="s">
        <v>157</v>
      </c>
      <c r="U497" s="157">
        <v>0</v>
      </c>
      <c r="V497" s="157">
        <f>ROUND(E497*U497,2)</f>
        <v>0</v>
      </c>
      <c r="W497" s="157"/>
      <c r="X497" s="157" t="s">
        <v>322</v>
      </c>
      <c r="Y497" s="148"/>
      <c r="Z497" s="148"/>
      <c r="AA497" s="148"/>
      <c r="AB497" s="148"/>
      <c r="AC497" s="148"/>
      <c r="AD497" s="148"/>
      <c r="AE497" s="148"/>
      <c r="AF497" s="148"/>
      <c r="AG497" s="148" t="s">
        <v>323</v>
      </c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</row>
    <row r="498" spans="1:60" outlineLevel="1" x14ac:dyDescent="0.25">
      <c r="A498" s="155"/>
      <c r="B498" s="156"/>
      <c r="C498" s="177" t="s">
        <v>635</v>
      </c>
      <c r="D498" s="158"/>
      <c r="E498" s="159">
        <v>1.01</v>
      </c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  <c r="X498" s="157"/>
      <c r="Y498" s="148"/>
      <c r="Z498" s="148"/>
      <c r="AA498" s="148"/>
      <c r="AB498" s="148"/>
      <c r="AC498" s="148"/>
      <c r="AD498" s="148"/>
      <c r="AE498" s="148"/>
      <c r="AF498" s="148"/>
      <c r="AG498" s="148" t="s">
        <v>146</v>
      </c>
      <c r="AH498" s="148">
        <v>0</v>
      </c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</row>
    <row r="499" spans="1:60" outlineLevel="1" x14ac:dyDescent="0.25">
      <c r="A499" s="155"/>
      <c r="B499" s="156"/>
      <c r="C499" s="240"/>
      <c r="D499" s="241"/>
      <c r="E499" s="241"/>
      <c r="F499" s="241"/>
      <c r="G499" s="241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48"/>
      <c r="Z499" s="148"/>
      <c r="AA499" s="148"/>
      <c r="AB499" s="148"/>
      <c r="AC499" s="148"/>
      <c r="AD499" s="148"/>
      <c r="AE499" s="148"/>
      <c r="AF499" s="148"/>
      <c r="AG499" s="148" t="s">
        <v>147</v>
      </c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</row>
    <row r="500" spans="1:60" ht="20.399999999999999" outlineLevel="1" x14ac:dyDescent="0.25">
      <c r="A500" s="167">
        <v>129</v>
      </c>
      <c r="B500" s="168" t="s">
        <v>636</v>
      </c>
      <c r="C500" s="176" t="s">
        <v>637</v>
      </c>
      <c r="D500" s="169" t="s">
        <v>196</v>
      </c>
      <c r="E500" s="170">
        <v>4.04</v>
      </c>
      <c r="F500" s="171"/>
      <c r="G500" s="172">
        <f>ROUND(E500*F500,2)</f>
        <v>0</v>
      </c>
      <c r="H500" s="171"/>
      <c r="I500" s="172">
        <f>ROUND(E500*H500,2)</f>
        <v>0</v>
      </c>
      <c r="J500" s="171"/>
      <c r="K500" s="172">
        <f>ROUND(E500*J500,2)</f>
        <v>0</v>
      </c>
      <c r="L500" s="172">
        <v>21</v>
      </c>
      <c r="M500" s="172">
        <f>G500*(1+L500/100)</f>
        <v>0</v>
      </c>
      <c r="N500" s="172">
        <v>4.8300000000000003E-2</v>
      </c>
      <c r="O500" s="172">
        <f>ROUND(E500*N500,2)</f>
        <v>0.2</v>
      </c>
      <c r="P500" s="172">
        <v>0</v>
      </c>
      <c r="Q500" s="172">
        <f>ROUND(E500*P500,2)</f>
        <v>0</v>
      </c>
      <c r="R500" s="172" t="s">
        <v>321</v>
      </c>
      <c r="S500" s="172" t="s">
        <v>157</v>
      </c>
      <c r="T500" s="173" t="s">
        <v>157</v>
      </c>
      <c r="U500" s="157">
        <v>0</v>
      </c>
      <c r="V500" s="157">
        <f>ROUND(E500*U500,2)</f>
        <v>0</v>
      </c>
      <c r="W500" s="157"/>
      <c r="X500" s="157" t="s">
        <v>322</v>
      </c>
      <c r="Y500" s="148"/>
      <c r="Z500" s="148"/>
      <c r="AA500" s="148"/>
      <c r="AB500" s="148"/>
      <c r="AC500" s="148"/>
      <c r="AD500" s="148"/>
      <c r="AE500" s="148"/>
      <c r="AF500" s="148"/>
      <c r="AG500" s="148" t="s">
        <v>323</v>
      </c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</row>
    <row r="501" spans="1:60" outlineLevel="1" x14ac:dyDescent="0.25">
      <c r="A501" s="155"/>
      <c r="B501" s="156"/>
      <c r="C501" s="177" t="s">
        <v>638</v>
      </c>
      <c r="D501" s="158"/>
      <c r="E501" s="159">
        <v>4.04</v>
      </c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  <c r="X501" s="157"/>
      <c r="Y501" s="148"/>
      <c r="Z501" s="148"/>
      <c r="AA501" s="148"/>
      <c r="AB501" s="148"/>
      <c r="AC501" s="148"/>
      <c r="AD501" s="148"/>
      <c r="AE501" s="148"/>
      <c r="AF501" s="148"/>
      <c r="AG501" s="148" t="s">
        <v>146</v>
      </c>
      <c r="AH501" s="148">
        <v>0</v>
      </c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</row>
    <row r="502" spans="1:60" outlineLevel="1" x14ac:dyDescent="0.25">
      <c r="A502" s="155"/>
      <c r="B502" s="156"/>
      <c r="C502" s="240"/>
      <c r="D502" s="241"/>
      <c r="E502" s="241"/>
      <c r="F502" s="241"/>
      <c r="G502" s="241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48"/>
      <c r="Z502" s="148"/>
      <c r="AA502" s="148"/>
      <c r="AB502" s="148"/>
      <c r="AC502" s="148"/>
      <c r="AD502" s="148"/>
      <c r="AE502" s="148"/>
      <c r="AF502" s="148"/>
      <c r="AG502" s="148" t="s">
        <v>147</v>
      </c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</row>
    <row r="503" spans="1:60" ht="20.399999999999999" outlineLevel="1" x14ac:dyDescent="0.25">
      <c r="A503" s="167">
        <v>130</v>
      </c>
      <c r="B503" s="168" t="s">
        <v>639</v>
      </c>
      <c r="C503" s="176" t="s">
        <v>640</v>
      </c>
      <c r="D503" s="169" t="s">
        <v>196</v>
      </c>
      <c r="E503" s="170">
        <v>2.02</v>
      </c>
      <c r="F503" s="171"/>
      <c r="G503" s="172">
        <f>ROUND(E503*F503,2)</f>
        <v>0</v>
      </c>
      <c r="H503" s="171"/>
      <c r="I503" s="172">
        <f>ROUND(E503*H503,2)</f>
        <v>0</v>
      </c>
      <c r="J503" s="171"/>
      <c r="K503" s="172">
        <f>ROUND(E503*J503,2)</f>
        <v>0</v>
      </c>
      <c r="L503" s="172">
        <v>21</v>
      </c>
      <c r="M503" s="172">
        <f>G503*(1+L503/100)</f>
        <v>0</v>
      </c>
      <c r="N503" s="172">
        <v>6.7000000000000004E-2</v>
      </c>
      <c r="O503" s="172">
        <f>ROUND(E503*N503,2)</f>
        <v>0.14000000000000001</v>
      </c>
      <c r="P503" s="172">
        <v>0</v>
      </c>
      <c r="Q503" s="172">
        <f>ROUND(E503*P503,2)</f>
        <v>0</v>
      </c>
      <c r="R503" s="172" t="s">
        <v>321</v>
      </c>
      <c r="S503" s="172" t="s">
        <v>157</v>
      </c>
      <c r="T503" s="173" t="s">
        <v>157</v>
      </c>
      <c r="U503" s="157">
        <v>0</v>
      </c>
      <c r="V503" s="157">
        <f>ROUND(E503*U503,2)</f>
        <v>0</v>
      </c>
      <c r="W503" s="157"/>
      <c r="X503" s="157" t="s">
        <v>322</v>
      </c>
      <c r="Y503" s="148"/>
      <c r="Z503" s="148"/>
      <c r="AA503" s="148"/>
      <c r="AB503" s="148"/>
      <c r="AC503" s="148"/>
      <c r="AD503" s="148"/>
      <c r="AE503" s="148"/>
      <c r="AF503" s="148"/>
      <c r="AG503" s="148" t="s">
        <v>323</v>
      </c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</row>
    <row r="504" spans="1:60" outlineLevel="1" x14ac:dyDescent="0.25">
      <c r="A504" s="155"/>
      <c r="B504" s="156"/>
      <c r="C504" s="177" t="s">
        <v>641</v>
      </c>
      <c r="D504" s="158"/>
      <c r="E504" s="159">
        <v>2.02</v>
      </c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48"/>
      <c r="Z504" s="148"/>
      <c r="AA504" s="148"/>
      <c r="AB504" s="148"/>
      <c r="AC504" s="148"/>
      <c r="AD504" s="148"/>
      <c r="AE504" s="148"/>
      <c r="AF504" s="148"/>
      <c r="AG504" s="148" t="s">
        <v>146</v>
      </c>
      <c r="AH504" s="148">
        <v>0</v>
      </c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</row>
    <row r="505" spans="1:60" outlineLevel="1" x14ac:dyDescent="0.25">
      <c r="A505" s="155"/>
      <c r="B505" s="156"/>
      <c r="C505" s="240"/>
      <c r="D505" s="241"/>
      <c r="E505" s="241"/>
      <c r="F505" s="241"/>
      <c r="G505" s="241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48"/>
      <c r="Z505" s="148"/>
      <c r="AA505" s="148"/>
      <c r="AB505" s="148"/>
      <c r="AC505" s="148"/>
      <c r="AD505" s="148"/>
      <c r="AE505" s="148"/>
      <c r="AF505" s="148"/>
      <c r="AG505" s="148" t="s">
        <v>147</v>
      </c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</row>
    <row r="506" spans="1:60" ht="20.399999999999999" outlineLevel="1" x14ac:dyDescent="0.25">
      <c r="A506" s="167">
        <v>131</v>
      </c>
      <c r="B506" s="168" t="s">
        <v>642</v>
      </c>
      <c r="C506" s="176" t="s">
        <v>643</v>
      </c>
      <c r="D506" s="169" t="s">
        <v>196</v>
      </c>
      <c r="E506" s="170">
        <v>2.02</v>
      </c>
      <c r="F506" s="171"/>
      <c r="G506" s="172">
        <f>ROUND(E506*F506,2)</f>
        <v>0</v>
      </c>
      <c r="H506" s="171"/>
      <c r="I506" s="172">
        <f>ROUND(E506*H506,2)</f>
        <v>0</v>
      </c>
      <c r="J506" s="171"/>
      <c r="K506" s="172">
        <f>ROUND(E506*J506,2)</f>
        <v>0</v>
      </c>
      <c r="L506" s="172">
        <v>21</v>
      </c>
      <c r="M506" s="172">
        <f>G506*(1+L506/100)</f>
        <v>0</v>
      </c>
      <c r="N506" s="172">
        <v>6.7000000000000004E-2</v>
      </c>
      <c r="O506" s="172">
        <f>ROUND(E506*N506,2)</f>
        <v>0.14000000000000001</v>
      </c>
      <c r="P506" s="172">
        <v>0</v>
      </c>
      <c r="Q506" s="172">
        <f>ROUND(E506*P506,2)</f>
        <v>0</v>
      </c>
      <c r="R506" s="172" t="s">
        <v>321</v>
      </c>
      <c r="S506" s="172" t="s">
        <v>157</v>
      </c>
      <c r="T506" s="173" t="s">
        <v>157</v>
      </c>
      <c r="U506" s="157">
        <v>0</v>
      </c>
      <c r="V506" s="157">
        <f>ROUND(E506*U506,2)</f>
        <v>0</v>
      </c>
      <c r="W506" s="157"/>
      <c r="X506" s="157" t="s">
        <v>322</v>
      </c>
      <c r="Y506" s="148"/>
      <c r="Z506" s="148"/>
      <c r="AA506" s="148"/>
      <c r="AB506" s="148"/>
      <c r="AC506" s="148"/>
      <c r="AD506" s="148"/>
      <c r="AE506" s="148"/>
      <c r="AF506" s="148"/>
      <c r="AG506" s="148" t="s">
        <v>323</v>
      </c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</row>
    <row r="507" spans="1:60" outlineLevel="1" x14ac:dyDescent="0.25">
      <c r="A507" s="155"/>
      <c r="B507" s="156"/>
      <c r="C507" s="177" t="s">
        <v>641</v>
      </c>
      <c r="D507" s="158"/>
      <c r="E507" s="159">
        <v>2.02</v>
      </c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48"/>
      <c r="Z507" s="148"/>
      <c r="AA507" s="148"/>
      <c r="AB507" s="148"/>
      <c r="AC507" s="148"/>
      <c r="AD507" s="148"/>
      <c r="AE507" s="148"/>
      <c r="AF507" s="148"/>
      <c r="AG507" s="148" t="s">
        <v>146</v>
      </c>
      <c r="AH507" s="148">
        <v>0</v>
      </c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</row>
    <row r="508" spans="1:60" outlineLevel="1" x14ac:dyDescent="0.25">
      <c r="A508" s="155"/>
      <c r="B508" s="156"/>
      <c r="C508" s="240"/>
      <c r="D508" s="241"/>
      <c r="E508" s="241"/>
      <c r="F508" s="241"/>
      <c r="G508" s="241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48"/>
      <c r="Z508" s="148"/>
      <c r="AA508" s="148"/>
      <c r="AB508" s="148"/>
      <c r="AC508" s="148"/>
      <c r="AD508" s="148"/>
      <c r="AE508" s="148"/>
      <c r="AF508" s="148"/>
      <c r="AG508" s="148" t="s">
        <v>147</v>
      </c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</row>
    <row r="509" spans="1:60" ht="20.399999999999999" outlineLevel="1" x14ac:dyDescent="0.25">
      <c r="A509" s="167">
        <v>132</v>
      </c>
      <c r="B509" s="168" t="s">
        <v>644</v>
      </c>
      <c r="C509" s="176" t="s">
        <v>645</v>
      </c>
      <c r="D509" s="169" t="s">
        <v>196</v>
      </c>
      <c r="E509" s="170">
        <v>3.03</v>
      </c>
      <c r="F509" s="171"/>
      <c r="G509" s="172">
        <f>ROUND(E509*F509,2)</f>
        <v>0</v>
      </c>
      <c r="H509" s="171"/>
      <c r="I509" s="172">
        <f>ROUND(E509*H509,2)</f>
        <v>0</v>
      </c>
      <c r="J509" s="171"/>
      <c r="K509" s="172">
        <f>ROUND(E509*J509,2)</f>
        <v>0</v>
      </c>
      <c r="L509" s="172">
        <v>21</v>
      </c>
      <c r="M509" s="172">
        <f>G509*(1+L509/100)</f>
        <v>0</v>
      </c>
      <c r="N509" s="172">
        <v>6.2E-2</v>
      </c>
      <c r="O509" s="172">
        <f>ROUND(E509*N509,2)</f>
        <v>0.19</v>
      </c>
      <c r="P509" s="172">
        <v>0</v>
      </c>
      <c r="Q509" s="172">
        <f>ROUND(E509*P509,2)</f>
        <v>0</v>
      </c>
      <c r="R509" s="172" t="s">
        <v>321</v>
      </c>
      <c r="S509" s="172" t="s">
        <v>157</v>
      </c>
      <c r="T509" s="173" t="s">
        <v>157</v>
      </c>
      <c r="U509" s="157">
        <v>0</v>
      </c>
      <c r="V509" s="157">
        <f>ROUND(E509*U509,2)</f>
        <v>0</v>
      </c>
      <c r="W509" s="157"/>
      <c r="X509" s="157" t="s">
        <v>322</v>
      </c>
      <c r="Y509" s="148"/>
      <c r="Z509" s="148"/>
      <c r="AA509" s="148"/>
      <c r="AB509" s="148"/>
      <c r="AC509" s="148"/>
      <c r="AD509" s="148"/>
      <c r="AE509" s="148"/>
      <c r="AF509" s="148"/>
      <c r="AG509" s="148" t="s">
        <v>323</v>
      </c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</row>
    <row r="510" spans="1:60" outlineLevel="1" x14ac:dyDescent="0.25">
      <c r="A510" s="155"/>
      <c r="B510" s="156"/>
      <c r="C510" s="177" t="s">
        <v>646</v>
      </c>
      <c r="D510" s="158"/>
      <c r="E510" s="159">
        <v>3.03</v>
      </c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48"/>
      <c r="Z510" s="148"/>
      <c r="AA510" s="148"/>
      <c r="AB510" s="148"/>
      <c r="AC510" s="148"/>
      <c r="AD510" s="148"/>
      <c r="AE510" s="148"/>
      <c r="AF510" s="148"/>
      <c r="AG510" s="148" t="s">
        <v>146</v>
      </c>
      <c r="AH510" s="148">
        <v>0</v>
      </c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</row>
    <row r="511" spans="1:60" outlineLevel="1" x14ac:dyDescent="0.25">
      <c r="A511" s="155"/>
      <c r="B511" s="156"/>
      <c r="C511" s="240"/>
      <c r="D511" s="241"/>
      <c r="E511" s="241"/>
      <c r="F511" s="241"/>
      <c r="G511" s="241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48"/>
      <c r="Z511" s="148"/>
      <c r="AA511" s="148"/>
      <c r="AB511" s="148"/>
      <c r="AC511" s="148"/>
      <c r="AD511" s="148"/>
      <c r="AE511" s="148"/>
      <c r="AF511" s="148"/>
      <c r="AG511" s="148" t="s">
        <v>147</v>
      </c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</row>
    <row r="512" spans="1:60" ht="20.399999999999999" outlineLevel="1" x14ac:dyDescent="0.25">
      <c r="A512" s="167">
        <v>133</v>
      </c>
      <c r="B512" s="168" t="s">
        <v>647</v>
      </c>
      <c r="C512" s="176" t="s">
        <v>648</v>
      </c>
      <c r="D512" s="169" t="s">
        <v>196</v>
      </c>
      <c r="E512" s="170">
        <v>1.01</v>
      </c>
      <c r="F512" s="171"/>
      <c r="G512" s="172">
        <f>ROUND(E512*F512,2)</f>
        <v>0</v>
      </c>
      <c r="H512" s="171"/>
      <c r="I512" s="172">
        <f>ROUND(E512*H512,2)</f>
        <v>0</v>
      </c>
      <c r="J512" s="171"/>
      <c r="K512" s="172">
        <f>ROUND(E512*J512,2)</f>
        <v>0</v>
      </c>
      <c r="L512" s="172">
        <v>21</v>
      </c>
      <c r="M512" s="172">
        <f>G512*(1+L512/100)</f>
        <v>0</v>
      </c>
      <c r="N512" s="172">
        <v>0.28999999999999998</v>
      </c>
      <c r="O512" s="172">
        <f>ROUND(E512*N512,2)</f>
        <v>0.28999999999999998</v>
      </c>
      <c r="P512" s="172">
        <v>0</v>
      </c>
      <c r="Q512" s="172">
        <f>ROUND(E512*P512,2)</f>
        <v>0</v>
      </c>
      <c r="R512" s="172" t="s">
        <v>321</v>
      </c>
      <c r="S512" s="172" t="s">
        <v>157</v>
      </c>
      <c r="T512" s="173" t="s">
        <v>157</v>
      </c>
      <c r="U512" s="157">
        <v>0</v>
      </c>
      <c r="V512" s="157">
        <f>ROUND(E512*U512,2)</f>
        <v>0</v>
      </c>
      <c r="W512" s="157"/>
      <c r="X512" s="157" t="s">
        <v>322</v>
      </c>
      <c r="Y512" s="148"/>
      <c r="Z512" s="148"/>
      <c r="AA512" s="148"/>
      <c r="AB512" s="148"/>
      <c r="AC512" s="148"/>
      <c r="AD512" s="148"/>
      <c r="AE512" s="148"/>
      <c r="AF512" s="148"/>
      <c r="AG512" s="148" t="s">
        <v>323</v>
      </c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</row>
    <row r="513" spans="1:60" outlineLevel="1" x14ac:dyDescent="0.25">
      <c r="A513" s="155"/>
      <c r="B513" s="156"/>
      <c r="C513" s="177" t="s">
        <v>635</v>
      </c>
      <c r="D513" s="158"/>
      <c r="E513" s="159">
        <v>1.01</v>
      </c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48"/>
      <c r="Z513" s="148"/>
      <c r="AA513" s="148"/>
      <c r="AB513" s="148"/>
      <c r="AC513" s="148"/>
      <c r="AD513" s="148"/>
      <c r="AE513" s="148"/>
      <c r="AF513" s="148"/>
      <c r="AG513" s="148" t="s">
        <v>146</v>
      </c>
      <c r="AH513" s="148">
        <v>0</v>
      </c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</row>
    <row r="514" spans="1:60" outlineLevel="1" x14ac:dyDescent="0.25">
      <c r="A514" s="155"/>
      <c r="B514" s="156"/>
      <c r="C514" s="240"/>
      <c r="D514" s="241"/>
      <c r="E514" s="241"/>
      <c r="F514" s="241"/>
      <c r="G514" s="241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48"/>
      <c r="Z514" s="148"/>
      <c r="AA514" s="148"/>
      <c r="AB514" s="148"/>
      <c r="AC514" s="148"/>
      <c r="AD514" s="148"/>
      <c r="AE514" s="148"/>
      <c r="AF514" s="148"/>
      <c r="AG514" s="148" t="s">
        <v>147</v>
      </c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</row>
    <row r="515" spans="1:60" ht="20.399999999999999" outlineLevel="1" x14ac:dyDescent="0.25">
      <c r="A515" s="167">
        <v>134</v>
      </c>
      <c r="B515" s="168" t="s">
        <v>649</v>
      </c>
      <c r="C515" s="176" t="s">
        <v>650</v>
      </c>
      <c r="D515" s="169" t="s">
        <v>196</v>
      </c>
      <c r="E515" s="170">
        <v>1.01</v>
      </c>
      <c r="F515" s="171"/>
      <c r="G515" s="172">
        <f>ROUND(E515*F515,2)</f>
        <v>0</v>
      </c>
      <c r="H515" s="171"/>
      <c r="I515" s="172">
        <f>ROUND(E515*H515,2)</f>
        <v>0</v>
      </c>
      <c r="J515" s="171"/>
      <c r="K515" s="172">
        <f>ROUND(E515*J515,2)</f>
        <v>0</v>
      </c>
      <c r="L515" s="172">
        <v>21</v>
      </c>
      <c r="M515" s="172">
        <f>G515*(1+L515/100)</f>
        <v>0</v>
      </c>
      <c r="N515" s="172">
        <v>0.28999999999999998</v>
      </c>
      <c r="O515" s="172">
        <f>ROUND(E515*N515,2)</f>
        <v>0.28999999999999998</v>
      </c>
      <c r="P515" s="172">
        <v>0</v>
      </c>
      <c r="Q515" s="172">
        <f>ROUND(E515*P515,2)</f>
        <v>0</v>
      </c>
      <c r="R515" s="172" t="s">
        <v>321</v>
      </c>
      <c r="S515" s="172" t="s">
        <v>157</v>
      </c>
      <c r="T515" s="173" t="s">
        <v>157</v>
      </c>
      <c r="U515" s="157">
        <v>0</v>
      </c>
      <c r="V515" s="157">
        <f>ROUND(E515*U515,2)</f>
        <v>0</v>
      </c>
      <c r="W515" s="157"/>
      <c r="X515" s="157" t="s">
        <v>322</v>
      </c>
      <c r="Y515" s="148"/>
      <c r="Z515" s="148"/>
      <c r="AA515" s="148"/>
      <c r="AB515" s="148"/>
      <c r="AC515" s="148"/>
      <c r="AD515" s="148"/>
      <c r="AE515" s="148"/>
      <c r="AF515" s="148"/>
      <c r="AG515" s="148" t="s">
        <v>323</v>
      </c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</row>
    <row r="516" spans="1:60" outlineLevel="1" x14ac:dyDescent="0.25">
      <c r="A516" s="155"/>
      <c r="B516" s="156"/>
      <c r="C516" s="177" t="s">
        <v>635</v>
      </c>
      <c r="D516" s="158"/>
      <c r="E516" s="159">
        <v>1.01</v>
      </c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48"/>
      <c r="Z516" s="148"/>
      <c r="AA516" s="148"/>
      <c r="AB516" s="148"/>
      <c r="AC516" s="148"/>
      <c r="AD516" s="148"/>
      <c r="AE516" s="148"/>
      <c r="AF516" s="148"/>
      <c r="AG516" s="148" t="s">
        <v>146</v>
      </c>
      <c r="AH516" s="148">
        <v>0</v>
      </c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</row>
    <row r="517" spans="1:60" outlineLevel="1" x14ac:dyDescent="0.25">
      <c r="A517" s="155"/>
      <c r="B517" s="156"/>
      <c r="C517" s="240"/>
      <c r="D517" s="241"/>
      <c r="E517" s="241"/>
      <c r="F517" s="241"/>
      <c r="G517" s="241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48"/>
      <c r="Z517" s="148"/>
      <c r="AA517" s="148"/>
      <c r="AB517" s="148"/>
      <c r="AC517" s="148"/>
      <c r="AD517" s="148"/>
      <c r="AE517" s="148"/>
      <c r="AF517" s="148"/>
      <c r="AG517" s="148" t="s">
        <v>147</v>
      </c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</row>
    <row r="518" spans="1:60" ht="20.399999999999999" outlineLevel="1" x14ac:dyDescent="0.25">
      <c r="A518" s="167">
        <v>135</v>
      </c>
      <c r="B518" s="168" t="s">
        <v>651</v>
      </c>
      <c r="C518" s="176" t="s">
        <v>652</v>
      </c>
      <c r="D518" s="169" t="s">
        <v>196</v>
      </c>
      <c r="E518" s="170">
        <v>11.11</v>
      </c>
      <c r="F518" s="171"/>
      <c r="G518" s="172">
        <f>ROUND(E518*F518,2)</f>
        <v>0</v>
      </c>
      <c r="H518" s="171"/>
      <c r="I518" s="172">
        <f>ROUND(E518*H518,2)</f>
        <v>0</v>
      </c>
      <c r="J518" s="171"/>
      <c r="K518" s="172">
        <f>ROUND(E518*J518,2)</f>
        <v>0</v>
      </c>
      <c r="L518" s="172">
        <v>21</v>
      </c>
      <c r="M518" s="172">
        <f>G518*(1+L518/100)</f>
        <v>0</v>
      </c>
      <c r="N518" s="172">
        <v>0.3</v>
      </c>
      <c r="O518" s="172">
        <f>ROUND(E518*N518,2)</f>
        <v>3.33</v>
      </c>
      <c r="P518" s="172">
        <v>0</v>
      </c>
      <c r="Q518" s="172">
        <f>ROUND(E518*P518,2)</f>
        <v>0</v>
      </c>
      <c r="R518" s="172" t="s">
        <v>321</v>
      </c>
      <c r="S518" s="172" t="s">
        <v>157</v>
      </c>
      <c r="T518" s="173" t="s">
        <v>157</v>
      </c>
      <c r="U518" s="157">
        <v>0</v>
      </c>
      <c r="V518" s="157">
        <f>ROUND(E518*U518,2)</f>
        <v>0</v>
      </c>
      <c r="W518" s="157"/>
      <c r="X518" s="157" t="s">
        <v>322</v>
      </c>
      <c r="Y518" s="148"/>
      <c r="Z518" s="148"/>
      <c r="AA518" s="148"/>
      <c r="AB518" s="148"/>
      <c r="AC518" s="148"/>
      <c r="AD518" s="148"/>
      <c r="AE518" s="148"/>
      <c r="AF518" s="148"/>
      <c r="AG518" s="148" t="s">
        <v>323</v>
      </c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</row>
    <row r="519" spans="1:60" outlineLevel="1" x14ac:dyDescent="0.25">
      <c r="A519" s="155"/>
      <c r="B519" s="156"/>
      <c r="C519" s="177" t="s">
        <v>653</v>
      </c>
      <c r="D519" s="158"/>
      <c r="E519" s="159">
        <v>11.11</v>
      </c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48"/>
      <c r="Z519" s="148"/>
      <c r="AA519" s="148"/>
      <c r="AB519" s="148"/>
      <c r="AC519" s="148"/>
      <c r="AD519" s="148"/>
      <c r="AE519" s="148"/>
      <c r="AF519" s="148"/>
      <c r="AG519" s="148" t="s">
        <v>146</v>
      </c>
      <c r="AH519" s="148">
        <v>0</v>
      </c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</row>
    <row r="520" spans="1:60" outlineLevel="1" x14ac:dyDescent="0.25">
      <c r="A520" s="155"/>
      <c r="B520" s="156"/>
      <c r="C520" s="240"/>
      <c r="D520" s="241"/>
      <c r="E520" s="241"/>
      <c r="F520" s="241"/>
      <c r="G520" s="241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48"/>
      <c r="Z520" s="148"/>
      <c r="AA520" s="148"/>
      <c r="AB520" s="148"/>
      <c r="AC520" s="148"/>
      <c r="AD520" s="148"/>
      <c r="AE520" s="148"/>
      <c r="AF520" s="148"/>
      <c r="AG520" s="148" t="s">
        <v>147</v>
      </c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</row>
    <row r="521" spans="1:60" x14ac:dyDescent="0.25">
      <c r="A521" s="161" t="s">
        <v>136</v>
      </c>
      <c r="B521" s="162" t="s">
        <v>92</v>
      </c>
      <c r="C521" s="175" t="s">
        <v>93</v>
      </c>
      <c r="D521" s="163"/>
      <c r="E521" s="164"/>
      <c r="F521" s="165"/>
      <c r="G521" s="165">
        <f>SUMIF(AG522:AG541,"&lt;&gt;NOR",G522:G541)</f>
        <v>0</v>
      </c>
      <c r="H521" s="165"/>
      <c r="I521" s="165">
        <f>SUM(I522:I541)</f>
        <v>0</v>
      </c>
      <c r="J521" s="165"/>
      <c r="K521" s="165">
        <f>SUM(K522:K541)</f>
        <v>0</v>
      </c>
      <c r="L521" s="165"/>
      <c r="M521" s="165">
        <f>SUM(M522:M541)</f>
        <v>0</v>
      </c>
      <c r="N521" s="165"/>
      <c r="O521" s="165">
        <f>SUM(O522:O541)</f>
        <v>0</v>
      </c>
      <c r="P521" s="165"/>
      <c r="Q521" s="165">
        <f>SUM(Q522:Q541)</f>
        <v>9.0599999999999987</v>
      </c>
      <c r="R521" s="165"/>
      <c r="S521" s="165"/>
      <c r="T521" s="166"/>
      <c r="U521" s="160"/>
      <c r="V521" s="160">
        <f>SUM(V522:V541)</f>
        <v>38.989999999999995</v>
      </c>
      <c r="W521" s="160"/>
      <c r="X521" s="160"/>
      <c r="AG521" t="s">
        <v>137</v>
      </c>
    </row>
    <row r="522" spans="1:60" outlineLevel="1" x14ac:dyDescent="0.25">
      <c r="A522" s="167">
        <v>136</v>
      </c>
      <c r="B522" s="168" t="s">
        <v>654</v>
      </c>
      <c r="C522" s="176" t="s">
        <v>655</v>
      </c>
      <c r="D522" s="169" t="s">
        <v>196</v>
      </c>
      <c r="E522" s="170">
        <v>1</v>
      </c>
      <c r="F522" s="171"/>
      <c r="G522" s="172">
        <f>ROUND(E522*F522,2)</f>
        <v>0</v>
      </c>
      <c r="H522" s="171"/>
      <c r="I522" s="172">
        <f>ROUND(E522*H522,2)</f>
        <v>0</v>
      </c>
      <c r="J522" s="171"/>
      <c r="K522" s="172">
        <f>ROUND(E522*J522,2)</f>
        <v>0</v>
      </c>
      <c r="L522" s="172">
        <v>21</v>
      </c>
      <c r="M522" s="172">
        <f>G522*(1+L522/100)</f>
        <v>0</v>
      </c>
      <c r="N522" s="172">
        <v>0</v>
      </c>
      <c r="O522" s="172">
        <f>ROUND(E522*N522,2)</f>
        <v>0</v>
      </c>
      <c r="P522" s="172">
        <v>0</v>
      </c>
      <c r="Q522" s="172">
        <f>ROUND(E522*P522,2)</f>
        <v>0</v>
      </c>
      <c r="R522" s="172" t="s">
        <v>204</v>
      </c>
      <c r="S522" s="172" t="s">
        <v>157</v>
      </c>
      <c r="T522" s="173" t="s">
        <v>157</v>
      </c>
      <c r="U522" s="157">
        <v>0.25</v>
      </c>
      <c r="V522" s="157">
        <f>ROUND(E522*U522,2)</f>
        <v>0.25</v>
      </c>
      <c r="W522" s="157"/>
      <c r="X522" s="157" t="s">
        <v>189</v>
      </c>
      <c r="Y522" s="148"/>
      <c r="Z522" s="148"/>
      <c r="AA522" s="148"/>
      <c r="AB522" s="148"/>
      <c r="AC522" s="148"/>
      <c r="AD522" s="148"/>
      <c r="AE522" s="148"/>
      <c r="AF522" s="148"/>
      <c r="AG522" s="148" t="s">
        <v>190</v>
      </c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</row>
    <row r="523" spans="1:60" outlineLevel="1" x14ac:dyDescent="0.25">
      <c r="A523" s="155"/>
      <c r="B523" s="156"/>
      <c r="C523" s="249" t="s">
        <v>656</v>
      </c>
      <c r="D523" s="250"/>
      <c r="E523" s="250"/>
      <c r="F523" s="250"/>
      <c r="G523" s="250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48"/>
      <c r="Z523" s="148"/>
      <c r="AA523" s="148"/>
      <c r="AB523" s="148"/>
      <c r="AC523" s="148"/>
      <c r="AD523" s="148"/>
      <c r="AE523" s="148"/>
      <c r="AF523" s="148"/>
      <c r="AG523" s="148" t="s">
        <v>192</v>
      </c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</row>
    <row r="524" spans="1:60" outlineLevel="1" x14ac:dyDescent="0.25">
      <c r="A524" s="155"/>
      <c r="B524" s="156"/>
      <c r="C524" s="177" t="s">
        <v>603</v>
      </c>
      <c r="D524" s="158"/>
      <c r="E524" s="159">
        <v>1</v>
      </c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48"/>
      <c r="Z524" s="148"/>
      <c r="AA524" s="148"/>
      <c r="AB524" s="148"/>
      <c r="AC524" s="148"/>
      <c r="AD524" s="148"/>
      <c r="AE524" s="148"/>
      <c r="AF524" s="148"/>
      <c r="AG524" s="148" t="s">
        <v>146</v>
      </c>
      <c r="AH524" s="148">
        <v>0</v>
      </c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</row>
    <row r="525" spans="1:60" outlineLevel="1" x14ac:dyDescent="0.25">
      <c r="A525" s="155"/>
      <c r="B525" s="156"/>
      <c r="C525" s="240"/>
      <c r="D525" s="241"/>
      <c r="E525" s="241"/>
      <c r="F525" s="241"/>
      <c r="G525" s="241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48"/>
      <c r="Z525" s="148"/>
      <c r="AA525" s="148"/>
      <c r="AB525" s="148"/>
      <c r="AC525" s="148"/>
      <c r="AD525" s="148"/>
      <c r="AE525" s="148"/>
      <c r="AF525" s="148"/>
      <c r="AG525" s="148" t="s">
        <v>147</v>
      </c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</row>
    <row r="526" spans="1:60" outlineLevel="1" x14ac:dyDescent="0.25">
      <c r="A526" s="167">
        <v>137</v>
      </c>
      <c r="B526" s="168" t="s">
        <v>657</v>
      </c>
      <c r="C526" s="176" t="s">
        <v>658</v>
      </c>
      <c r="D526" s="169" t="s">
        <v>347</v>
      </c>
      <c r="E526" s="170">
        <v>12</v>
      </c>
      <c r="F526" s="171"/>
      <c r="G526" s="172">
        <f>ROUND(E526*F526,2)</f>
        <v>0</v>
      </c>
      <c r="H526" s="171"/>
      <c r="I526" s="172">
        <f>ROUND(E526*H526,2)</f>
        <v>0</v>
      </c>
      <c r="J526" s="171"/>
      <c r="K526" s="172">
        <f>ROUND(E526*J526,2)</f>
        <v>0</v>
      </c>
      <c r="L526" s="172">
        <v>21</v>
      </c>
      <c r="M526" s="172">
        <f>G526*(1+L526/100)</f>
        <v>0</v>
      </c>
      <c r="N526" s="172">
        <v>0</v>
      </c>
      <c r="O526" s="172">
        <f>ROUND(E526*N526,2)</f>
        <v>0</v>
      </c>
      <c r="P526" s="172">
        <v>0.753</v>
      </c>
      <c r="Q526" s="172">
        <f>ROUND(E526*P526,2)</f>
        <v>9.0399999999999991</v>
      </c>
      <c r="R526" s="172" t="s">
        <v>204</v>
      </c>
      <c r="S526" s="172" t="s">
        <v>157</v>
      </c>
      <c r="T526" s="173" t="s">
        <v>157</v>
      </c>
      <c r="U526" s="157">
        <v>2.36</v>
      </c>
      <c r="V526" s="157">
        <f>ROUND(E526*U526,2)</f>
        <v>28.32</v>
      </c>
      <c r="W526" s="157"/>
      <c r="X526" s="157" t="s">
        <v>189</v>
      </c>
      <c r="Y526" s="148"/>
      <c r="Z526" s="148"/>
      <c r="AA526" s="148"/>
      <c r="AB526" s="148"/>
      <c r="AC526" s="148"/>
      <c r="AD526" s="148"/>
      <c r="AE526" s="148"/>
      <c r="AF526" s="148"/>
      <c r="AG526" s="148" t="s">
        <v>190</v>
      </c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</row>
    <row r="527" spans="1:60" outlineLevel="1" x14ac:dyDescent="0.25">
      <c r="A527" s="155"/>
      <c r="B527" s="156"/>
      <c r="C527" s="249" t="s">
        <v>659</v>
      </c>
      <c r="D527" s="250"/>
      <c r="E527" s="250"/>
      <c r="F527" s="250"/>
      <c r="G527" s="250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48"/>
      <c r="Z527" s="148"/>
      <c r="AA527" s="148"/>
      <c r="AB527" s="148"/>
      <c r="AC527" s="148"/>
      <c r="AD527" s="148"/>
      <c r="AE527" s="148"/>
      <c r="AF527" s="148"/>
      <c r="AG527" s="148" t="s">
        <v>192</v>
      </c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81" t="str">
        <f>C527</f>
        <v>s odklizením a uložením vybouraného materiálu na skládku na vzdálenost do 3 m nebo s naložením na dopravní prostředek</v>
      </c>
      <c r="BB527" s="148"/>
      <c r="BC527" s="148"/>
      <c r="BD527" s="148"/>
      <c r="BE527" s="148"/>
      <c r="BF527" s="148"/>
      <c r="BG527" s="148"/>
      <c r="BH527" s="148"/>
    </row>
    <row r="528" spans="1:60" outlineLevel="1" x14ac:dyDescent="0.25">
      <c r="A528" s="155"/>
      <c r="B528" s="156"/>
      <c r="C528" s="177" t="s">
        <v>660</v>
      </c>
      <c r="D528" s="158"/>
      <c r="E528" s="159">
        <v>7</v>
      </c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48"/>
      <c r="Z528" s="148"/>
      <c r="AA528" s="148"/>
      <c r="AB528" s="148"/>
      <c r="AC528" s="148"/>
      <c r="AD528" s="148"/>
      <c r="AE528" s="148"/>
      <c r="AF528" s="148"/>
      <c r="AG528" s="148" t="s">
        <v>146</v>
      </c>
      <c r="AH528" s="148">
        <v>0</v>
      </c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</row>
    <row r="529" spans="1:60" outlineLevel="1" x14ac:dyDescent="0.25">
      <c r="A529" s="155"/>
      <c r="B529" s="156"/>
      <c r="C529" s="177" t="s">
        <v>661</v>
      </c>
      <c r="D529" s="158"/>
      <c r="E529" s="159">
        <v>5</v>
      </c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48"/>
      <c r="Z529" s="148"/>
      <c r="AA529" s="148"/>
      <c r="AB529" s="148"/>
      <c r="AC529" s="148"/>
      <c r="AD529" s="148"/>
      <c r="AE529" s="148"/>
      <c r="AF529" s="148"/>
      <c r="AG529" s="148" t="s">
        <v>146</v>
      </c>
      <c r="AH529" s="148">
        <v>0</v>
      </c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</row>
    <row r="530" spans="1:60" outlineLevel="1" x14ac:dyDescent="0.25">
      <c r="A530" s="155"/>
      <c r="B530" s="156"/>
      <c r="C530" s="240"/>
      <c r="D530" s="241"/>
      <c r="E530" s="241"/>
      <c r="F530" s="241"/>
      <c r="G530" s="241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48"/>
      <c r="Z530" s="148"/>
      <c r="AA530" s="148"/>
      <c r="AB530" s="148"/>
      <c r="AC530" s="148"/>
      <c r="AD530" s="148"/>
      <c r="AE530" s="148"/>
      <c r="AF530" s="148"/>
      <c r="AG530" s="148" t="s">
        <v>147</v>
      </c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</row>
    <row r="531" spans="1:60" outlineLevel="1" x14ac:dyDescent="0.25">
      <c r="A531" s="167">
        <v>138</v>
      </c>
      <c r="B531" s="168" t="s">
        <v>662</v>
      </c>
      <c r="C531" s="176" t="s">
        <v>663</v>
      </c>
      <c r="D531" s="169" t="s">
        <v>347</v>
      </c>
      <c r="E531" s="170">
        <v>0.2</v>
      </c>
      <c r="F531" s="171"/>
      <c r="G531" s="172">
        <f>ROUND(E531*F531,2)</f>
        <v>0</v>
      </c>
      <c r="H531" s="171"/>
      <c r="I531" s="172">
        <f>ROUND(E531*H531,2)</f>
        <v>0</v>
      </c>
      <c r="J531" s="171"/>
      <c r="K531" s="172">
        <f>ROUND(E531*J531,2)</f>
        <v>0</v>
      </c>
      <c r="L531" s="172">
        <v>21</v>
      </c>
      <c r="M531" s="172">
        <f>G531*(1+L531/100)</f>
        <v>0</v>
      </c>
      <c r="N531" s="172">
        <v>0</v>
      </c>
      <c r="O531" s="172">
        <f>ROUND(E531*N531,2)</f>
        <v>0</v>
      </c>
      <c r="P531" s="172">
        <v>7.5359999999999996E-2</v>
      </c>
      <c r="Q531" s="172">
        <f>ROUND(E531*P531,2)</f>
        <v>0.02</v>
      </c>
      <c r="R531" s="172" t="s">
        <v>664</v>
      </c>
      <c r="S531" s="172" t="s">
        <v>157</v>
      </c>
      <c r="T531" s="173" t="s">
        <v>157</v>
      </c>
      <c r="U531" s="157">
        <v>5.7</v>
      </c>
      <c r="V531" s="157">
        <f>ROUND(E531*U531,2)</f>
        <v>1.1399999999999999</v>
      </c>
      <c r="W531" s="157"/>
      <c r="X531" s="157" t="s">
        <v>189</v>
      </c>
      <c r="Y531" s="148"/>
      <c r="Z531" s="148"/>
      <c r="AA531" s="148"/>
      <c r="AB531" s="148"/>
      <c r="AC531" s="148"/>
      <c r="AD531" s="148"/>
      <c r="AE531" s="148"/>
      <c r="AF531" s="148"/>
      <c r="AG531" s="148" t="s">
        <v>190</v>
      </c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</row>
    <row r="532" spans="1:60" outlineLevel="1" x14ac:dyDescent="0.25">
      <c r="A532" s="155"/>
      <c r="B532" s="156"/>
      <c r="C532" s="177" t="s">
        <v>665</v>
      </c>
      <c r="D532" s="158"/>
      <c r="E532" s="159">
        <v>0.1</v>
      </c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48"/>
      <c r="Z532" s="148"/>
      <c r="AA532" s="148"/>
      <c r="AB532" s="148"/>
      <c r="AC532" s="148"/>
      <c r="AD532" s="148"/>
      <c r="AE532" s="148"/>
      <c r="AF532" s="148"/>
      <c r="AG532" s="148" t="s">
        <v>146</v>
      </c>
      <c r="AH532" s="148">
        <v>0</v>
      </c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</row>
    <row r="533" spans="1:60" outlineLevel="1" x14ac:dyDescent="0.25">
      <c r="A533" s="155"/>
      <c r="B533" s="156"/>
      <c r="C533" s="177" t="s">
        <v>666</v>
      </c>
      <c r="D533" s="158"/>
      <c r="E533" s="159">
        <v>0.1</v>
      </c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48"/>
      <c r="Z533" s="148"/>
      <c r="AA533" s="148"/>
      <c r="AB533" s="148"/>
      <c r="AC533" s="148"/>
      <c r="AD533" s="148"/>
      <c r="AE533" s="148"/>
      <c r="AF533" s="148"/>
      <c r="AG533" s="148" t="s">
        <v>146</v>
      </c>
      <c r="AH533" s="148">
        <v>0</v>
      </c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</row>
    <row r="534" spans="1:60" outlineLevel="1" x14ac:dyDescent="0.25">
      <c r="A534" s="155"/>
      <c r="B534" s="156"/>
      <c r="C534" s="240"/>
      <c r="D534" s="241"/>
      <c r="E534" s="241"/>
      <c r="F534" s="241"/>
      <c r="G534" s="241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48"/>
      <c r="Z534" s="148"/>
      <c r="AA534" s="148"/>
      <c r="AB534" s="148"/>
      <c r="AC534" s="148"/>
      <c r="AD534" s="148"/>
      <c r="AE534" s="148"/>
      <c r="AF534" s="148"/>
      <c r="AG534" s="148" t="s">
        <v>147</v>
      </c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</row>
    <row r="535" spans="1:60" outlineLevel="1" x14ac:dyDescent="0.25">
      <c r="A535" s="167">
        <v>139</v>
      </c>
      <c r="B535" s="168" t="s">
        <v>667</v>
      </c>
      <c r="C535" s="176" t="s">
        <v>668</v>
      </c>
      <c r="D535" s="169" t="s">
        <v>347</v>
      </c>
      <c r="E535" s="170">
        <v>5.05</v>
      </c>
      <c r="F535" s="171"/>
      <c r="G535" s="172">
        <f>ROUND(E535*F535,2)</f>
        <v>0</v>
      </c>
      <c r="H535" s="171"/>
      <c r="I535" s="172">
        <f>ROUND(E535*H535,2)</f>
        <v>0</v>
      </c>
      <c r="J535" s="171"/>
      <c r="K535" s="172">
        <f>ROUND(E535*J535,2)</f>
        <v>0</v>
      </c>
      <c r="L535" s="172">
        <v>21</v>
      </c>
      <c r="M535" s="172">
        <f>G535*(1+L535/100)</f>
        <v>0</v>
      </c>
      <c r="N535" s="172">
        <v>0</v>
      </c>
      <c r="O535" s="172">
        <f>ROUND(E535*N535,2)</f>
        <v>0</v>
      </c>
      <c r="P535" s="172">
        <v>4.6000000000000001E-4</v>
      </c>
      <c r="Q535" s="172">
        <f>ROUND(E535*P535,2)</f>
        <v>0</v>
      </c>
      <c r="R535" s="172" t="s">
        <v>664</v>
      </c>
      <c r="S535" s="172" t="s">
        <v>157</v>
      </c>
      <c r="T535" s="173" t="s">
        <v>157</v>
      </c>
      <c r="U535" s="157">
        <v>0.9</v>
      </c>
      <c r="V535" s="157">
        <f>ROUND(E535*U535,2)</f>
        <v>4.55</v>
      </c>
      <c r="W535" s="157"/>
      <c r="X535" s="157" t="s">
        <v>189</v>
      </c>
      <c r="Y535" s="148"/>
      <c r="Z535" s="148"/>
      <c r="AA535" s="148"/>
      <c r="AB535" s="148"/>
      <c r="AC535" s="148"/>
      <c r="AD535" s="148"/>
      <c r="AE535" s="148"/>
      <c r="AF535" s="148"/>
      <c r="AG535" s="148" t="s">
        <v>190</v>
      </c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</row>
    <row r="536" spans="1:60" outlineLevel="1" x14ac:dyDescent="0.25">
      <c r="A536" s="155"/>
      <c r="B536" s="156"/>
      <c r="C536" s="177" t="s">
        <v>669</v>
      </c>
      <c r="D536" s="158"/>
      <c r="E536" s="159">
        <v>2.25</v>
      </c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48"/>
      <c r="Z536" s="148"/>
      <c r="AA536" s="148"/>
      <c r="AB536" s="148"/>
      <c r="AC536" s="148"/>
      <c r="AD536" s="148"/>
      <c r="AE536" s="148"/>
      <c r="AF536" s="148"/>
      <c r="AG536" s="148" t="s">
        <v>146</v>
      </c>
      <c r="AH536" s="148">
        <v>0</v>
      </c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</row>
    <row r="537" spans="1:60" outlineLevel="1" x14ac:dyDescent="0.25">
      <c r="A537" s="155"/>
      <c r="B537" s="156"/>
      <c r="C537" s="177" t="s">
        <v>670</v>
      </c>
      <c r="D537" s="158"/>
      <c r="E537" s="159">
        <v>2.8</v>
      </c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48"/>
      <c r="Z537" s="148"/>
      <c r="AA537" s="148"/>
      <c r="AB537" s="148"/>
      <c r="AC537" s="148"/>
      <c r="AD537" s="148"/>
      <c r="AE537" s="148"/>
      <c r="AF537" s="148"/>
      <c r="AG537" s="148" t="s">
        <v>146</v>
      </c>
      <c r="AH537" s="148">
        <v>0</v>
      </c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</row>
    <row r="538" spans="1:60" outlineLevel="1" x14ac:dyDescent="0.25">
      <c r="A538" s="155"/>
      <c r="B538" s="156"/>
      <c r="C538" s="240"/>
      <c r="D538" s="241"/>
      <c r="E538" s="241"/>
      <c r="F538" s="241"/>
      <c r="G538" s="241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48"/>
      <c r="Z538" s="148"/>
      <c r="AA538" s="148"/>
      <c r="AB538" s="148"/>
      <c r="AC538" s="148"/>
      <c r="AD538" s="148"/>
      <c r="AE538" s="148"/>
      <c r="AF538" s="148"/>
      <c r="AG538" s="148" t="s">
        <v>147</v>
      </c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</row>
    <row r="539" spans="1:60" outlineLevel="1" x14ac:dyDescent="0.25">
      <c r="A539" s="167">
        <v>140</v>
      </c>
      <c r="B539" s="168" t="s">
        <v>671</v>
      </c>
      <c r="C539" s="176" t="s">
        <v>672</v>
      </c>
      <c r="D539" s="169" t="s">
        <v>347</v>
      </c>
      <c r="E539" s="170">
        <v>3.5</v>
      </c>
      <c r="F539" s="171"/>
      <c r="G539" s="172">
        <f>ROUND(E539*F539,2)</f>
        <v>0</v>
      </c>
      <c r="H539" s="171"/>
      <c r="I539" s="172">
        <f>ROUND(E539*H539,2)</f>
        <v>0</v>
      </c>
      <c r="J539" s="171"/>
      <c r="K539" s="172">
        <f>ROUND(E539*J539,2)</f>
        <v>0</v>
      </c>
      <c r="L539" s="172">
        <v>21</v>
      </c>
      <c r="M539" s="172">
        <f>G539*(1+L539/100)</f>
        <v>0</v>
      </c>
      <c r="N539" s="172">
        <v>0</v>
      </c>
      <c r="O539" s="172">
        <f>ROUND(E539*N539,2)</f>
        <v>0</v>
      </c>
      <c r="P539" s="172">
        <v>4.6000000000000001E-4</v>
      </c>
      <c r="Q539" s="172">
        <f>ROUND(E539*P539,2)</f>
        <v>0</v>
      </c>
      <c r="R539" s="172" t="s">
        <v>664</v>
      </c>
      <c r="S539" s="172" t="s">
        <v>157</v>
      </c>
      <c r="T539" s="173" t="s">
        <v>157</v>
      </c>
      <c r="U539" s="157">
        <v>1.35</v>
      </c>
      <c r="V539" s="157">
        <f>ROUND(E539*U539,2)</f>
        <v>4.7300000000000004</v>
      </c>
      <c r="W539" s="157"/>
      <c r="X539" s="157" t="s">
        <v>189</v>
      </c>
      <c r="Y539" s="148"/>
      <c r="Z539" s="148"/>
      <c r="AA539" s="148"/>
      <c r="AB539" s="148"/>
      <c r="AC539" s="148"/>
      <c r="AD539" s="148"/>
      <c r="AE539" s="148"/>
      <c r="AF539" s="148"/>
      <c r="AG539" s="148" t="s">
        <v>190</v>
      </c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</row>
    <row r="540" spans="1:60" outlineLevel="1" x14ac:dyDescent="0.25">
      <c r="A540" s="155"/>
      <c r="B540" s="156"/>
      <c r="C540" s="177" t="s">
        <v>673</v>
      </c>
      <c r="D540" s="158"/>
      <c r="E540" s="159">
        <v>3.5</v>
      </c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48"/>
      <c r="Z540" s="148"/>
      <c r="AA540" s="148"/>
      <c r="AB540" s="148"/>
      <c r="AC540" s="148"/>
      <c r="AD540" s="148"/>
      <c r="AE540" s="148"/>
      <c r="AF540" s="148"/>
      <c r="AG540" s="148" t="s">
        <v>146</v>
      </c>
      <c r="AH540" s="148">
        <v>0</v>
      </c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</row>
    <row r="541" spans="1:60" outlineLevel="1" x14ac:dyDescent="0.25">
      <c r="A541" s="155"/>
      <c r="B541" s="156"/>
      <c r="C541" s="240"/>
      <c r="D541" s="241"/>
      <c r="E541" s="241"/>
      <c r="F541" s="241"/>
      <c r="G541" s="241"/>
      <c r="H541" s="157"/>
      <c r="I541" s="157"/>
      <c r="J541" s="157"/>
      <c r="K541" s="157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  <c r="X541" s="157"/>
      <c r="Y541" s="148"/>
      <c r="Z541" s="148"/>
      <c r="AA541" s="148"/>
      <c r="AB541" s="148"/>
      <c r="AC541" s="148"/>
      <c r="AD541" s="148"/>
      <c r="AE541" s="148"/>
      <c r="AF541" s="148"/>
      <c r="AG541" s="148" t="s">
        <v>147</v>
      </c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</row>
    <row r="542" spans="1:60" x14ac:dyDescent="0.25">
      <c r="A542" s="161" t="s">
        <v>136</v>
      </c>
      <c r="B542" s="162" t="s">
        <v>94</v>
      </c>
      <c r="C542" s="175" t="s">
        <v>95</v>
      </c>
      <c r="D542" s="163"/>
      <c r="E542" s="164"/>
      <c r="F542" s="165"/>
      <c r="G542" s="165">
        <f>SUMIF(AG543:AG545,"&lt;&gt;NOR",G543:G545)</f>
        <v>0</v>
      </c>
      <c r="H542" s="165"/>
      <c r="I542" s="165">
        <f>SUM(I543:I545)</f>
        <v>0</v>
      </c>
      <c r="J542" s="165"/>
      <c r="K542" s="165">
        <f>SUM(K543:K545)</f>
        <v>0</v>
      </c>
      <c r="L542" s="165"/>
      <c r="M542" s="165">
        <f>SUM(M543:M545)</f>
        <v>0</v>
      </c>
      <c r="N542" s="165"/>
      <c r="O542" s="165">
        <f>SUM(O543:O545)</f>
        <v>0.01</v>
      </c>
      <c r="P542" s="165"/>
      <c r="Q542" s="165">
        <f>SUM(Q543:Q545)</f>
        <v>0.54</v>
      </c>
      <c r="R542" s="165"/>
      <c r="S542" s="165"/>
      <c r="T542" s="166"/>
      <c r="U542" s="160"/>
      <c r="V542" s="160">
        <f>SUM(V543:V545)</f>
        <v>2.35</v>
      </c>
      <c r="W542" s="160"/>
      <c r="X542" s="160"/>
      <c r="AG542" t="s">
        <v>137</v>
      </c>
    </row>
    <row r="543" spans="1:60" outlineLevel="1" x14ac:dyDescent="0.25">
      <c r="A543" s="167">
        <v>141</v>
      </c>
      <c r="B543" s="168" t="s">
        <v>674</v>
      </c>
      <c r="C543" s="176" t="s">
        <v>675</v>
      </c>
      <c r="D543" s="169" t="s">
        <v>212</v>
      </c>
      <c r="E543" s="170">
        <v>13.8</v>
      </c>
      <c r="F543" s="171"/>
      <c r="G543" s="172">
        <f>ROUND(E543*F543,2)</f>
        <v>0</v>
      </c>
      <c r="H543" s="171"/>
      <c r="I543" s="172">
        <f>ROUND(E543*H543,2)</f>
        <v>0</v>
      </c>
      <c r="J543" s="171"/>
      <c r="K543" s="172">
        <f>ROUND(E543*J543,2)</f>
        <v>0</v>
      </c>
      <c r="L543" s="172">
        <v>21</v>
      </c>
      <c r="M543" s="172">
        <f>G543*(1+L543/100)</f>
        <v>0</v>
      </c>
      <c r="N543" s="172">
        <v>7.3999999999999999E-4</v>
      </c>
      <c r="O543" s="172">
        <f>ROUND(E543*N543,2)</f>
        <v>0.01</v>
      </c>
      <c r="P543" s="172">
        <v>3.9E-2</v>
      </c>
      <c r="Q543" s="172">
        <f>ROUND(E543*P543,2)</f>
        <v>0.54</v>
      </c>
      <c r="R543" s="172"/>
      <c r="S543" s="172" t="s">
        <v>141</v>
      </c>
      <c r="T543" s="173" t="s">
        <v>157</v>
      </c>
      <c r="U543" s="157">
        <v>0.17</v>
      </c>
      <c r="V543" s="157">
        <f>ROUND(E543*U543,2)</f>
        <v>2.35</v>
      </c>
      <c r="W543" s="157"/>
      <c r="X543" s="157" t="s">
        <v>189</v>
      </c>
      <c r="Y543" s="148"/>
      <c r="Z543" s="148"/>
      <c r="AA543" s="148"/>
      <c r="AB543" s="148"/>
      <c r="AC543" s="148"/>
      <c r="AD543" s="148"/>
      <c r="AE543" s="148"/>
      <c r="AF543" s="148"/>
      <c r="AG543" s="148" t="s">
        <v>190</v>
      </c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</row>
    <row r="544" spans="1:60" outlineLevel="1" x14ac:dyDescent="0.25">
      <c r="A544" s="155"/>
      <c r="B544" s="156"/>
      <c r="C544" s="177" t="s">
        <v>676</v>
      </c>
      <c r="D544" s="158"/>
      <c r="E544" s="159">
        <v>13.8</v>
      </c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48"/>
      <c r="Z544" s="148"/>
      <c r="AA544" s="148"/>
      <c r="AB544" s="148"/>
      <c r="AC544" s="148"/>
      <c r="AD544" s="148"/>
      <c r="AE544" s="148"/>
      <c r="AF544" s="148"/>
      <c r="AG544" s="148" t="s">
        <v>146</v>
      </c>
      <c r="AH544" s="148">
        <v>0</v>
      </c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</row>
    <row r="545" spans="1:60" outlineLevel="1" x14ac:dyDescent="0.25">
      <c r="A545" s="155"/>
      <c r="B545" s="156"/>
      <c r="C545" s="240"/>
      <c r="D545" s="241"/>
      <c r="E545" s="241"/>
      <c r="F545" s="241"/>
      <c r="G545" s="241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48"/>
      <c r="Z545" s="148"/>
      <c r="AA545" s="148"/>
      <c r="AB545" s="148"/>
      <c r="AC545" s="148"/>
      <c r="AD545" s="148"/>
      <c r="AE545" s="148"/>
      <c r="AF545" s="148"/>
      <c r="AG545" s="148" t="s">
        <v>147</v>
      </c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</row>
    <row r="546" spans="1:60" x14ac:dyDescent="0.25">
      <c r="A546" s="161" t="s">
        <v>136</v>
      </c>
      <c r="B546" s="162" t="s">
        <v>96</v>
      </c>
      <c r="C546" s="175" t="s">
        <v>97</v>
      </c>
      <c r="D546" s="163"/>
      <c r="E546" s="164"/>
      <c r="F546" s="165"/>
      <c r="G546" s="165">
        <f>SUMIF(AG547:AG549,"&lt;&gt;NOR",G547:G549)</f>
        <v>0</v>
      </c>
      <c r="H546" s="165"/>
      <c r="I546" s="165">
        <f>SUM(I547:I549)</f>
        <v>0</v>
      </c>
      <c r="J546" s="165"/>
      <c r="K546" s="165">
        <f>SUM(K547:K549)</f>
        <v>0</v>
      </c>
      <c r="L546" s="165"/>
      <c r="M546" s="165">
        <f>SUM(M547:M549)</f>
        <v>0</v>
      </c>
      <c r="N546" s="165"/>
      <c r="O546" s="165">
        <f>SUM(O547:O549)</f>
        <v>0</v>
      </c>
      <c r="P546" s="165"/>
      <c r="Q546" s="165">
        <f>SUM(Q547:Q549)</f>
        <v>0</v>
      </c>
      <c r="R546" s="165"/>
      <c r="S546" s="165"/>
      <c r="T546" s="166"/>
      <c r="U546" s="160"/>
      <c r="V546" s="160">
        <f>SUM(V547:V549)</f>
        <v>148.01</v>
      </c>
      <c r="W546" s="160"/>
      <c r="X546" s="160"/>
      <c r="AG546" t="s">
        <v>137</v>
      </c>
    </row>
    <row r="547" spans="1:60" outlineLevel="1" x14ac:dyDescent="0.25">
      <c r="A547" s="167">
        <v>142</v>
      </c>
      <c r="B547" s="168" t="s">
        <v>677</v>
      </c>
      <c r="C547" s="176" t="s">
        <v>678</v>
      </c>
      <c r="D547" s="169" t="s">
        <v>330</v>
      </c>
      <c r="E547" s="170">
        <v>379.52553999999998</v>
      </c>
      <c r="F547" s="171"/>
      <c r="G547" s="172">
        <f>ROUND(E547*F547,2)</f>
        <v>0</v>
      </c>
      <c r="H547" s="171"/>
      <c r="I547" s="172">
        <f>ROUND(E547*H547,2)</f>
        <v>0</v>
      </c>
      <c r="J547" s="171"/>
      <c r="K547" s="172">
        <f>ROUND(E547*J547,2)</f>
        <v>0</v>
      </c>
      <c r="L547" s="172">
        <v>21</v>
      </c>
      <c r="M547" s="172">
        <f>G547*(1+L547/100)</f>
        <v>0</v>
      </c>
      <c r="N547" s="172">
        <v>0</v>
      </c>
      <c r="O547" s="172">
        <f>ROUND(E547*N547,2)</f>
        <v>0</v>
      </c>
      <c r="P547" s="172">
        <v>0</v>
      </c>
      <c r="Q547" s="172">
        <f>ROUND(E547*P547,2)</f>
        <v>0</v>
      </c>
      <c r="R547" s="172" t="s">
        <v>204</v>
      </c>
      <c r="S547" s="172" t="s">
        <v>157</v>
      </c>
      <c r="T547" s="173" t="s">
        <v>157</v>
      </c>
      <c r="U547" s="157">
        <v>0.39</v>
      </c>
      <c r="V547" s="157">
        <f>ROUND(E547*U547,2)</f>
        <v>148.01</v>
      </c>
      <c r="W547" s="157"/>
      <c r="X547" s="157" t="s">
        <v>679</v>
      </c>
      <c r="Y547" s="148"/>
      <c r="Z547" s="148"/>
      <c r="AA547" s="148"/>
      <c r="AB547" s="148"/>
      <c r="AC547" s="148"/>
      <c r="AD547" s="148"/>
      <c r="AE547" s="148"/>
      <c r="AF547" s="148"/>
      <c r="AG547" s="148" t="s">
        <v>680</v>
      </c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</row>
    <row r="548" spans="1:60" outlineLevel="1" x14ac:dyDescent="0.25">
      <c r="A548" s="155"/>
      <c r="B548" s="156"/>
      <c r="C548" s="249" t="s">
        <v>681</v>
      </c>
      <c r="D548" s="250"/>
      <c r="E548" s="250"/>
      <c r="F548" s="250"/>
      <c r="G548" s="250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48"/>
      <c r="Z548" s="148"/>
      <c r="AA548" s="148"/>
      <c r="AB548" s="148"/>
      <c r="AC548" s="148"/>
      <c r="AD548" s="148"/>
      <c r="AE548" s="148"/>
      <c r="AF548" s="148"/>
      <c r="AG548" s="148" t="s">
        <v>192</v>
      </c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</row>
    <row r="549" spans="1:60" outlineLevel="1" x14ac:dyDescent="0.25">
      <c r="A549" s="155"/>
      <c r="B549" s="156"/>
      <c r="C549" s="240"/>
      <c r="D549" s="241"/>
      <c r="E549" s="241"/>
      <c r="F549" s="241"/>
      <c r="G549" s="241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48"/>
      <c r="Z549" s="148"/>
      <c r="AA549" s="148"/>
      <c r="AB549" s="148"/>
      <c r="AC549" s="148"/>
      <c r="AD549" s="148"/>
      <c r="AE549" s="148"/>
      <c r="AF549" s="148"/>
      <c r="AG549" s="148" t="s">
        <v>147</v>
      </c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</row>
    <row r="550" spans="1:60" x14ac:dyDescent="0.25">
      <c r="A550" s="161" t="s">
        <v>136</v>
      </c>
      <c r="B550" s="162" t="s">
        <v>98</v>
      </c>
      <c r="C550" s="175" t="s">
        <v>99</v>
      </c>
      <c r="D550" s="163"/>
      <c r="E550" s="164"/>
      <c r="F550" s="165"/>
      <c r="G550" s="165">
        <f>SUMIF(AG551:AG553,"&lt;&gt;NOR",G551:G553)</f>
        <v>0</v>
      </c>
      <c r="H550" s="165"/>
      <c r="I550" s="165">
        <f>SUM(I551:I553)</f>
        <v>0</v>
      </c>
      <c r="J550" s="165"/>
      <c r="K550" s="165">
        <f>SUM(K551:K553)</f>
        <v>0</v>
      </c>
      <c r="L550" s="165"/>
      <c r="M550" s="165">
        <f>SUM(M551:M553)</f>
        <v>0</v>
      </c>
      <c r="N550" s="165"/>
      <c r="O550" s="165">
        <f>SUM(O551:O553)</f>
        <v>0</v>
      </c>
      <c r="P550" s="165"/>
      <c r="Q550" s="165">
        <f>SUM(Q551:Q553)</f>
        <v>0</v>
      </c>
      <c r="R550" s="165"/>
      <c r="S550" s="165"/>
      <c r="T550" s="166"/>
      <c r="U550" s="160"/>
      <c r="V550" s="160">
        <f>SUM(V551:V553)</f>
        <v>3.48</v>
      </c>
      <c r="W550" s="160"/>
      <c r="X550" s="160"/>
      <c r="AG550" t="s">
        <v>137</v>
      </c>
    </row>
    <row r="551" spans="1:60" outlineLevel="1" x14ac:dyDescent="0.25">
      <c r="A551" s="167">
        <v>143</v>
      </c>
      <c r="B551" s="168" t="s">
        <v>682</v>
      </c>
      <c r="C551" s="176" t="s">
        <v>683</v>
      </c>
      <c r="D551" s="169" t="s">
        <v>187</v>
      </c>
      <c r="E551" s="170">
        <v>21.72</v>
      </c>
      <c r="F551" s="171"/>
      <c r="G551" s="172">
        <f>ROUND(E551*F551,2)</f>
        <v>0</v>
      </c>
      <c r="H551" s="171"/>
      <c r="I551" s="172">
        <f>ROUND(E551*H551,2)</f>
        <v>0</v>
      </c>
      <c r="J551" s="171"/>
      <c r="K551" s="172">
        <f>ROUND(E551*J551,2)</f>
        <v>0</v>
      </c>
      <c r="L551" s="172">
        <v>21</v>
      </c>
      <c r="M551" s="172">
        <f>G551*(1+L551/100)</f>
        <v>0</v>
      </c>
      <c r="N551" s="172">
        <v>1.7000000000000001E-4</v>
      </c>
      <c r="O551" s="172">
        <f>ROUND(E551*N551,2)</f>
        <v>0</v>
      </c>
      <c r="P551" s="172">
        <v>0</v>
      </c>
      <c r="Q551" s="172">
        <f>ROUND(E551*P551,2)</f>
        <v>0</v>
      </c>
      <c r="R551" s="172" t="s">
        <v>684</v>
      </c>
      <c r="S551" s="172" t="s">
        <v>157</v>
      </c>
      <c r="T551" s="173" t="s">
        <v>157</v>
      </c>
      <c r="U551" s="157">
        <v>0.16</v>
      </c>
      <c r="V551" s="157">
        <f>ROUND(E551*U551,2)</f>
        <v>3.48</v>
      </c>
      <c r="W551" s="157"/>
      <c r="X551" s="157" t="s">
        <v>189</v>
      </c>
      <c r="Y551" s="148"/>
      <c r="Z551" s="148"/>
      <c r="AA551" s="148"/>
      <c r="AB551" s="148"/>
      <c r="AC551" s="148"/>
      <c r="AD551" s="148"/>
      <c r="AE551" s="148"/>
      <c r="AF551" s="148"/>
      <c r="AG551" s="148" t="s">
        <v>190</v>
      </c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</row>
    <row r="552" spans="1:60" outlineLevel="1" x14ac:dyDescent="0.25">
      <c r="A552" s="155"/>
      <c r="B552" s="156"/>
      <c r="C552" s="177" t="s">
        <v>685</v>
      </c>
      <c r="D552" s="158"/>
      <c r="E552" s="159">
        <v>21.72</v>
      </c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48"/>
      <c r="Z552" s="148"/>
      <c r="AA552" s="148"/>
      <c r="AB552" s="148"/>
      <c r="AC552" s="148"/>
      <c r="AD552" s="148"/>
      <c r="AE552" s="148"/>
      <c r="AF552" s="148"/>
      <c r="AG552" s="148" t="s">
        <v>146</v>
      </c>
      <c r="AH552" s="148">
        <v>0</v>
      </c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</row>
    <row r="553" spans="1:60" outlineLevel="1" x14ac:dyDescent="0.25">
      <c r="A553" s="155"/>
      <c r="B553" s="156"/>
      <c r="C553" s="240"/>
      <c r="D553" s="241"/>
      <c r="E553" s="241"/>
      <c r="F553" s="241"/>
      <c r="G553" s="241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48"/>
      <c r="Z553" s="148"/>
      <c r="AA553" s="148"/>
      <c r="AB553" s="148"/>
      <c r="AC553" s="148"/>
      <c r="AD553" s="148"/>
      <c r="AE553" s="148"/>
      <c r="AF553" s="148"/>
      <c r="AG553" s="148" t="s">
        <v>147</v>
      </c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</row>
    <row r="554" spans="1:60" x14ac:dyDescent="0.25">
      <c r="A554" s="161" t="s">
        <v>136</v>
      </c>
      <c r="B554" s="162" t="s">
        <v>100</v>
      </c>
      <c r="C554" s="175" t="s">
        <v>101</v>
      </c>
      <c r="D554" s="163"/>
      <c r="E554" s="164"/>
      <c r="F554" s="165"/>
      <c r="G554" s="165">
        <f>SUMIF(AG555:AG557,"&lt;&gt;NOR",G555:G557)</f>
        <v>0</v>
      </c>
      <c r="H554" s="165"/>
      <c r="I554" s="165">
        <f>SUM(I555:I557)</f>
        <v>0</v>
      </c>
      <c r="J554" s="165"/>
      <c r="K554" s="165">
        <f>SUM(K555:K557)</f>
        <v>0</v>
      </c>
      <c r="L554" s="165"/>
      <c r="M554" s="165">
        <f>SUM(M555:M557)</f>
        <v>0</v>
      </c>
      <c r="N554" s="165"/>
      <c r="O554" s="165">
        <f>SUM(O555:O557)</f>
        <v>0</v>
      </c>
      <c r="P554" s="165"/>
      <c r="Q554" s="165">
        <f>SUM(Q555:Q557)</f>
        <v>0.12</v>
      </c>
      <c r="R554" s="165"/>
      <c r="S554" s="165"/>
      <c r="T554" s="166"/>
      <c r="U554" s="160"/>
      <c r="V554" s="160">
        <f>SUM(V555:V557)</f>
        <v>3.89</v>
      </c>
      <c r="W554" s="160"/>
      <c r="X554" s="160"/>
      <c r="AG554" t="s">
        <v>137</v>
      </c>
    </row>
    <row r="555" spans="1:60" outlineLevel="1" x14ac:dyDescent="0.25">
      <c r="A555" s="167">
        <v>144</v>
      </c>
      <c r="B555" s="168" t="s">
        <v>686</v>
      </c>
      <c r="C555" s="176" t="s">
        <v>687</v>
      </c>
      <c r="D555" s="169" t="s">
        <v>347</v>
      </c>
      <c r="E555" s="170">
        <v>13.4</v>
      </c>
      <c r="F555" s="171"/>
      <c r="G555" s="172">
        <f>ROUND(E555*F555,2)</f>
        <v>0</v>
      </c>
      <c r="H555" s="171"/>
      <c r="I555" s="172">
        <f>ROUND(E555*H555,2)</f>
        <v>0</v>
      </c>
      <c r="J555" s="171"/>
      <c r="K555" s="172">
        <f>ROUND(E555*J555,2)</f>
        <v>0</v>
      </c>
      <c r="L555" s="172">
        <v>21</v>
      </c>
      <c r="M555" s="172">
        <f>G555*(1+L555/100)</f>
        <v>0</v>
      </c>
      <c r="N555" s="172">
        <v>0</v>
      </c>
      <c r="O555" s="172">
        <f>ROUND(E555*N555,2)</f>
        <v>0</v>
      </c>
      <c r="P555" s="172">
        <v>9.2499999999999995E-3</v>
      </c>
      <c r="Q555" s="172">
        <f>ROUND(E555*P555,2)</f>
        <v>0.12</v>
      </c>
      <c r="R555" s="172" t="s">
        <v>688</v>
      </c>
      <c r="S555" s="172" t="s">
        <v>157</v>
      </c>
      <c r="T555" s="173" t="s">
        <v>157</v>
      </c>
      <c r="U555" s="157">
        <v>0.28999999999999998</v>
      </c>
      <c r="V555" s="157">
        <f>ROUND(E555*U555,2)</f>
        <v>3.89</v>
      </c>
      <c r="W555" s="157"/>
      <c r="X555" s="157" t="s">
        <v>189</v>
      </c>
      <c r="Y555" s="148"/>
      <c r="Z555" s="148"/>
      <c r="AA555" s="148"/>
      <c r="AB555" s="148"/>
      <c r="AC555" s="148"/>
      <c r="AD555" s="148"/>
      <c r="AE555" s="148"/>
      <c r="AF555" s="148"/>
      <c r="AG555" s="148" t="s">
        <v>190</v>
      </c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</row>
    <row r="556" spans="1:60" outlineLevel="1" x14ac:dyDescent="0.25">
      <c r="A556" s="155"/>
      <c r="B556" s="156"/>
      <c r="C556" s="177" t="s">
        <v>689</v>
      </c>
      <c r="D556" s="158"/>
      <c r="E556" s="159">
        <v>13.4</v>
      </c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48"/>
      <c r="Z556" s="148"/>
      <c r="AA556" s="148"/>
      <c r="AB556" s="148"/>
      <c r="AC556" s="148"/>
      <c r="AD556" s="148"/>
      <c r="AE556" s="148"/>
      <c r="AF556" s="148"/>
      <c r="AG556" s="148" t="s">
        <v>146</v>
      </c>
      <c r="AH556" s="148">
        <v>0</v>
      </c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</row>
    <row r="557" spans="1:60" outlineLevel="1" x14ac:dyDescent="0.25">
      <c r="A557" s="155"/>
      <c r="B557" s="156"/>
      <c r="C557" s="240"/>
      <c r="D557" s="241"/>
      <c r="E557" s="241"/>
      <c r="F557" s="241"/>
      <c r="G557" s="241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48"/>
      <c r="Z557" s="148"/>
      <c r="AA557" s="148"/>
      <c r="AB557" s="148"/>
      <c r="AC557" s="148"/>
      <c r="AD557" s="148"/>
      <c r="AE557" s="148"/>
      <c r="AF557" s="148"/>
      <c r="AG557" s="148" t="s">
        <v>147</v>
      </c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</row>
    <row r="558" spans="1:60" x14ac:dyDescent="0.25">
      <c r="A558" s="161" t="s">
        <v>136</v>
      </c>
      <c r="B558" s="162" t="s">
        <v>102</v>
      </c>
      <c r="C558" s="175" t="s">
        <v>103</v>
      </c>
      <c r="D558" s="163"/>
      <c r="E558" s="164"/>
      <c r="F558" s="165"/>
      <c r="G558" s="165">
        <f>SUMIF(AG559:AG578,"&lt;&gt;NOR",G559:G578)</f>
        <v>0</v>
      </c>
      <c r="H558" s="165"/>
      <c r="I558" s="165">
        <f>SUM(I559:I578)</f>
        <v>0</v>
      </c>
      <c r="J558" s="165"/>
      <c r="K558" s="165">
        <f>SUM(K559:K578)</f>
        <v>0</v>
      </c>
      <c r="L558" s="165"/>
      <c r="M558" s="165">
        <f>SUM(M559:M578)</f>
        <v>0</v>
      </c>
      <c r="N558" s="165"/>
      <c r="O558" s="165">
        <f>SUM(O559:O578)</f>
        <v>0</v>
      </c>
      <c r="P558" s="165"/>
      <c r="Q558" s="165">
        <f>SUM(Q559:Q578)</f>
        <v>0</v>
      </c>
      <c r="R558" s="165"/>
      <c r="S558" s="165"/>
      <c r="T558" s="166"/>
      <c r="U558" s="160"/>
      <c r="V558" s="160">
        <f>SUM(V559:V578)</f>
        <v>5.9399999999999995</v>
      </c>
      <c r="W558" s="160"/>
      <c r="X558" s="160"/>
      <c r="AG558" t="s">
        <v>137</v>
      </c>
    </row>
    <row r="559" spans="1:60" outlineLevel="1" x14ac:dyDescent="0.25">
      <c r="A559" s="167">
        <v>145</v>
      </c>
      <c r="B559" s="168" t="s">
        <v>690</v>
      </c>
      <c r="C559" s="176" t="s">
        <v>691</v>
      </c>
      <c r="D559" s="169" t="s">
        <v>330</v>
      </c>
      <c r="E559" s="170">
        <v>0.97499999999999998</v>
      </c>
      <c r="F559" s="171"/>
      <c r="G559" s="172">
        <f>ROUND(E559*F559,2)</f>
        <v>0</v>
      </c>
      <c r="H559" s="171"/>
      <c r="I559" s="172">
        <f>ROUND(E559*H559,2)</f>
        <v>0</v>
      </c>
      <c r="J559" s="171"/>
      <c r="K559" s="172">
        <f>ROUND(E559*J559,2)</f>
        <v>0</v>
      </c>
      <c r="L559" s="172">
        <v>21</v>
      </c>
      <c r="M559" s="172">
        <f>G559*(1+L559/100)</f>
        <v>0</v>
      </c>
      <c r="N559" s="172">
        <v>0</v>
      </c>
      <c r="O559" s="172">
        <f>ROUND(E559*N559,2)</f>
        <v>0</v>
      </c>
      <c r="P559" s="172">
        <v>0</v>
      </c>
      <c r="Q559" s="172">
        <f>ROUND(E559*P559,2)</f>
        <v>0</v>
      </c>
      <c r="R559" s="172" t="s">
        <v>204</v>
      </c>
      <c r="S559" s="172" t="s">
        <v>157</v>
      </c>
      <c r="T559" s="173" t="s">
        <v>157</v>
      </c>
      <c r="U559" s="157">
        <v>0.01</v>
      </c>
      <c r="V559" s="157">
        <f>ROUND(E559*U559,2)</f>
        <v>0.01</v>
      </c>
      <c r="W559" s="157"/>
      <c r="X559" s="157" t="s">
        <v>189</v>
      </c>
      <c r="Y559" s="148"/>
      <c r="Z559" s="148"/>
      <c r="AA559" s="148"/>
      <c r="AB559" s="148"/>
      <c r="AC559" s="148"/>
      <c r="AD559" s="148"/>
      <c r="AE559" s="148"/>
      <c r="AF559" s="148"/>
      <c r="AG559" s="148" t="s">
        <v>190</v>
      </c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</row>
    <row r="560" spans="1:60" outlineLevel="1" x14ac:dyDescent="0.25">
      <c r="A560" s="155"/>
      <c r="B560" s="156"/>
      <c r="C560" s="177" t="s">
        <v>692</v>
      </c>
      <c r="D560" s="158"/>
      <c r="E560" s="159">
        <v>0.97499999999999998</v>
      </c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48"/>
      <c r="Z560" s="148"/>
      <c r="AA560" s="148"/>
      <c r="AB560" s="148"/>
      <c r="AC560" s="148"/>
      <c r="AD560" s="148"/>
      <c r="AE560" s="148"/>
      <c r="AF560" s="148"/>
      <c r="AG560" s="148" t="s">
        <v>146</v>
      </c>
      <c r="AH560" s="148">
        <v>0</v>
      </c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</row>
    <row r="561" spans="1:60" outlineLevel="1" x14ac:dyDescent="0.25">
      <c r="A561" s="155"/>
      <c r="B561" s="156"/>
      <c r="C561" s="240"/>
      <c r="D561" s="241"/>
      <c r="E561" s="241"/>
      <c r="F561" s="241"/>
      <c r="G561" s="241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48"/>
      <c r="Z561" s="148"/>
      <c r="AA561" s="148"/>
      <c r="AB561" s="148"/>
      <c r="AC561" s="148"/>
      <c r="AD561" s="148"/>
      <c r="AE561" s="148"/>
      <c r="AF561" s="148"/>
      <c r="AG561" s="148" t="s">
        <v>147</v>
      </c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</row>
    <row r="562" spans="1:60" outlineLevel="1" x14ac:dyDescent="0.25">
      <c r="A562" s="167">
        <v>146</v>
      </c>
      <c r="B562" s="168" t="s">
        <v>693</v>
      </c>
      <c r="C562" s="176" t="s">
        <v>694</v>
      </c>
      <c r="D562" s="169" t="s">
        <v>330</v>
      </c>
      <c r="E562" s="170">
        <v>9.75</v>
      </c>
      <c r="F562" s="171"/>
      <c r="G562" s="172">
        <f>ROUND(E562*F562,2)</f>
        <v>0</v>
      </c>
      <c r="H562" s="171"/>
      <c r="I562" s="172">
        <f>ROUND(E562*H562,2)</f>
        <v>0</v>
      </c>
      <c r="J562" s="171"/>
      <c r="K562" s="172">
        <f>ROUND(E562*J562,2)</f>
        <v>0</v>
      </c>
      <c r="L562" s="172">
        <v>21</v>
      </c>
      <c r="M562" s="172">
        <f>G562*(1+L562/100)</f>
        <v>0</v>
      </c>
      <c r="N562" s="172">
        <v>0</v>
      </c>
      <c r="O562" s="172">
        <f>ROUND(E562*N562,2)</f>
        <v>0</v>
      </c>
      <c r="P562" s="172">
        <v>0</v>
      </c>
      <c r="Q562" s="172">
        <f>ROUND(E562*P562,2)</f>
        <v>0</v>
      </c>
      <c r="R562" s="172" t="s">
        <v>204</v>
      </c>
      <c r="S562" s="172" t="s">
        <v>157</v>
      </c>
      <c r="T562" s="173" t="s">
        <v>157</v>
      </c>
      <c r="U562" s="157">
        <v>0</v>
      </c>
      <c r="V562" s="157">
        <f>ROUND(E562*U562,2)</f>
        <v>0</v>
      </c>
      <c r="W562" s="157"/>
      <c r="X562" s="157" t="s">
        <v>189</v>
      </c>
      <c r="Y562" s="148"/>
      <c r="Z562" s="148"/>
      <c r="AA562" s="148"/>
      <c r="AB562" s="148"/>
      <c r="AC562" s="148"/>
      <c r="AD562" s="148"/>
      <c r="AE562" s="148"/>
      <c r="AF562" s="148"/>
      <c r="AG562" s="148" t="s">
        <v>190</v>
      </c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</row>
    <row r="563" spans="1:60" outlineLevel="1" x14ac:dyDescent="0.25">
      <c r="A563" s="155"/>
      <c r="B563" s="156"/>
      <c r="C563" s="177" t="s">
        <v>695</v>
      </c>
      <c r="D563" s="158"/>
      <c r="E563" s="159">
        <v>9.75</v>
      </c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48"/>
      <c r="Z563" s="148"/>
      <c r="AA563" s="148"/>
      <c r="AB563" s="148"/>
      <c r="AC563" s="148"/>
      <c r="AD563" s="148"/>
      <c r="AE563" s="148"/>
      <c r="AF563" s="148"/>
      <c r="AG563" s="148" t="s">
        <v>146</v>
      </c>
      <c r="AH563" s="148">
        <v>0</v>
      </c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</row>
    <row r="564" spans="1:60" outlineLevel="1" x14ac:dyDescent="0.25">
      <c r="A564" s="155"/>
      <c r="B564" s="156"/>
      <c r="C564" s="240"/>
      <c r="D564" s="241"/>
      <c r="E564" s="241"/>
      <c r="F564" s="241"/>
      <c r="G564" s="241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48"/>
      <c r="Z564" s="148"/>
      <c r="AA564" s="148"/>
      <c r="AB564" s="148"/>
      <c r="AC564" s="148"/>
      <c r="AD564" s="148"/>
      <c r="AE564" s="148"/>
      <c r="AF564" s="148"/>
      <c r="AG564" s="148" t="s">
        <v>147</v>
      </c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</row>
    <row r="565" spans="1:60" ht="20.399999999999999" outlineLevel="1" x14ac:dyDescent="0.25">
      <c r="A565" s="167">
        <v>147</v>
      </c>
      <c r="B565" s="168" t="s">
        <v>696</v>
      </c>
      <c r="C565" s="176" t="s">
        <v>697</v>
      </c>
      <c r="D565" s="169" t="s">
        <v>330</v>
      </c>
      <c r="E565" s="170">
        <v>8.6</v>
      </c>
      <c r="F565" s="171"/>
      <c r="G565" s="172">
        <f>ROUND(E565*F565,2)</f>
        <v>0</v>
      </c>
      <c r="H565" s="171"/>
      <c r="I565" s="172">
        <f>ROUND(E565*H565,2)</f>
        <v>0</v>
      </c>
      <c r="J565" s="171"/>
      <c r="K565" s="172">
        <f>ROUND(E565*J565,2)</f>
        <v>0</v>
      </c>
      <c r="L565" s="172">
        <v>21</v>
      </c>
      <c r="M565" s="172">
        <f>G565*(1+L565/100)</f>
        <v>0</v>
      </c>
      <c r="N565" s="172">
        <v>0</v>
      </c>
      <c r="O565" s="172">
        <f>ROUND(E565*N565,2)</f>
        <v>0</v>
      </c>
      <c r="P565" s="172">
        <v>0</v>
      </c>
      <c r="Q565" s="172">
        <f>ROUND(E565*P565,2)</f>
        <v>0</v>
      </c>
      <c r="R565" s="172" t="s">
        <v>204</v>
      </c>
      <c r="S565" s="172" t="s">
        <v>157</v>
      </c>
      <c r="T565" s="173" t="s">
        <v>157</v>
      </c>
      <c r="U565" s="157">
        <v>0.69</v>
      </c>
      <c r="V565" s="157">
        <f>ROUND(E565*U565,2)</f>
        <v>5.93</v>
      </c>
      <c r="W565" s="157"/>
      <c r="X565" s="157" t="s">
        <v>189</v>
      </c>
      <c r="Y565" s="148"/>
      <c r="Z565" s="148"/>
      <c r="AA565" s="148"/>
      <c r="AB565" s="148"/>
      <c r="AC565" s="148"/>
      <c r="AD565" s="148"/>
      <c r="AE565" s="148"/>
      <c r="AF565" s="148"/>
      <c r="AG565" s="148" t="s">
        <v>190</v>
      </c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</row>
    <row r="566" spans="1:60" outlineLevel="1" x14ac:dyDescent="0.25">
      <c r="A566" s="155"/>
      <c r="B566" s="156"/>
      <c r="C566" s="177" t="s">
        <v>698</v>
      </c>
      <c r="D566" s="158"/>
      <c r="E566" s="159">
        <v>4.9000000000000004</v>
      </c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48"/>
      <c r="Z566" s="148"/>
      <c r="AA566" s="148"/>
      <c r="AB566" s="148"/>
      <c r="AC566" s="148"/>
      <c r="AD566" s="148"/>
      <c r="AE566" s="148"/>
      <c r="AF566" s="148"/>
      <c r="AG566" s="148" t="s">
        <v>146</v>
      </c>
      <c r="AH566" s="148">
        <v>0</v>
      </c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</row>
    <row r="567" spans="1:60" outlineLevel="1" x14ac:dyDescent="0.25">
      <c r="A567" s="155"/>
      <c r="B567" s="156"/>
      <c r="C567" s="177" t="s">
        <v>699</v>
      </c>
      <c r="D567" s="158"/>
      <c r="E567" s="159">
        <v>3.7</v>
      </c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48"/>
      <c r="Z567" s="148"/>
      <c r="AA567" s="148"/>
      <c r="AB567" s="148"/>
      <c r="AC567" s="148"/>
      <c r="AD567" s="148"/>
      <c r="AE567" s="148"/>
      <c r="AF567" s="148"/>
      <c r="AG567" s="148" t="s">
        <v>146</v>
      </c>
      <c r="AH567" s="148">
        <v>0</v>
      </c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</row>
    <row r="568" spans="1:60" outlineLevel="1" x14ac:dyDescent="0.25">
      <c r="A568" s="155"/>
      <c r="B568" s="156"/>
      <c r="C568" s="240"/>
      <c r="D568" s="241"/>
      <c r="E568" s="241"/>
      <c r="F568" s="241"/>
      <c r="G568" s="241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48"/>
      <c r="Z568" s="148"/>
      <c r="AA568" s="148"/>
      <c r="AB568" s="148"/>
      <c r="AC568" s="148"/>
      <c r="AD568" s="148"/>
      <c r="AE568" s="148"/>
      <c r="AF568" s="148"/>
      <c r="AG568" s="148" t="s">
        <v>147</v>
      </c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</row>
    <row r="569" spans="1:60" ht="20.399999999999999" outlineLevel="1" x14ac:dyDescent="0.25">
      <c r="A569" s="167">
        <v>148</v>
      </c>
      <c r="B569" s="168" t="s">
        <v>700</v>
      </c>
      <c r="C569" s="176" t="s">
        <v>701</v>
      </c>
      <c r="D569" s="169" t="s">
        <v>330</v>
      </c>
      <c r="E569" s="170">
        <v>17.2</v>
      </c>
      <c r="F569" s="171"/>
      <c r="G569" s="172">
        <f>ROUND(E569*F569,2)</f>
        <v>0</v>
      </c>
      <c r="H569" s="171"/>
      <c r="I569" s="172">
        <f>ROUND(E569*H569,2)</f>
        <v>0</v>
      </c>
      <c r="J569" s="171"/>
      <c r="K569" s="172">
        <f>ROUND(E569*J569,2)</f>
        <v>0</v>
      </c>
      <c r="L569" s="172">
        <v>21</v>
      </c>
      <c r="M569" s="172">
        <f>G569*(1+L569/100)</f>
        <v>0</v>
      </c>
      <c r="N569" s="172">
        <v>0</v>
      </c>
      <c r="O569" s="172">
        <f>ROUND(E569*N569,2)</f>
        <v>0</v>
      </c>
      <c r="P569" s="172">
        <v>0</v>
      </c>
      <c r="Q569" s="172">
        <f>ROUND(E569*P569,2)</f>
        <v>0</v>
      </c>
      <c r="R569" s="172" t="s">
        <v>204</v>
      </c>
      <c r="S569" s="172" t="s">
        <v>157</v>
      </c>
      <c r="T569" s="173" t="s">
        <v>157</v>
      </c>
      <c r="U569" s="157">
        <v>0</v>
      </c>
      <c r="V569" s="157">
        <f>ROUND(E569*U569,2)</f>
        <v>0</v>
      </c>
      <c r="W569" s="157"/>
      <c r="X569" s="157" t="s">
        <v>189</v>
      </c>
      <c r="Y569" s="148"/>
      <c r="Z569" s="148"/>
      <c r="AA569" s="148"/>
      <c r="AB569" s="148"/>
      <c r="AC569" s="148"/>
      <c r="AD569" s="148"/>
      <c r="AE569" s="148"/>
      <c r="AF569" s="148"/>
      <c r="AG569" s="148" t="s">
        <v>190</v>
      </c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</row>
    <row r="570" spans="1:60" outlineLevel="1" x14ac:dyDescent="0.25">
      <c r="A570" s="155"/>
      <c r="B570" s="156"/>
      <c r="C570" s="177" t="s">
        <v>702</v>
      </c>
      <c r="D570" s="158"/>
      <c r="E570" s="159">
        <v>17.2</v>
      </c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  <c r="X570" s="157"/>
      <c r="Y570" s="148"/>
      <c r="Z570" s="148"/>
      <c r="AA570" s="148"/>
      <c r="AB570" s="148"/>
      <c r="AC570" s="148"/>
      <c r="AD570" s="148"/>
      <c r="AE570" s="148"/>
      <c r="AF570" s="148"/>
      <c r="AG570" s="148" t="s">
        <v>146</v>
      </c>
      <c r="AH570" s="148">
        <v>0</v>
      </c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</row>
    <row r="571" spans="1:60" outlineLevel="1" x14ac:dyDescent="0.25">
      <c r="A571" s="155"/>
      <c r="B571" s="156"/>
      <c r="C571" s="240"/>
      <c r="D571" s="241"/>
      <c r="E571" s="241"/>
      <c r="F571" s="241"/>
      <c r="G571" s="241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48"/>
      <c r="Z571" s="148"/>
      <c r="AA571" s="148"/>
      <c r="AB571" s="148"/>
      <c r="AC571" s="148"/>
      <c r="AD571" s="148"/>
      <c r="AE571" s="148"/>
      <c r="AF571" s="148"/>
      <c r="AG571" s="148" t="s">
        <v>147</v>
      </c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</row>
    <row r="572" spans="1:60" outlineLevel="1" x14ac:dyDescent="0.25">
      <c r="A572" s="167">
        <v>149</v>
      </c>
      <c r="B572" s="168" t="s">
        <v>703</v>
      </c>
      <c r="C572" s="176" t="s">
        <v>704</v>
      </c>
      <c r="D572" s="169" t="s">
        <v>330</v>
      </c>
      <c r="E572" s="170">
        <v>8.6</v>
      </c>
      <c r="F572" s="171"/>
      <c r="G572" s="172">
        <f>ROUND(E572*F572,2)</f>
        <v>0</v>
      </c>
      <c r="H572" s="171"/>
      <c r="I572" s="172">
        <f>ROUND(E572*H572,2)</f>
        <v>0</v>
      </c>
      <c r="J572" s="171"/>
      <c r="K572" s="172">
        <f>ROUND(E572*J572,2)</f>
        <v>0</v>
      </c>
      <c r="L572" s="172">
        <v>21</v>
      </c>
      <c r="M572" s="172">
        <f>G572*(1+L572/100)</f>
        <v>0</v>
      </c>
      <c r="N572" s="172">
        <v>0</v>
      </c>
      <c r="O572" s="172">
        <f>ROUND(E572*N572,2)</f>
        <v>0</v>
      </c>
      <c r="P572" s="172">
        <v>0</v>
      </c>
      <c r="Q572" s="172">
        <f>ROUND(E572*P572,2)</f>
        <v>0</v>
      </c>
      <c r="R572" s="172" t="s">
        <v>664</v>
      </c>
      <c r="S572" s="172" t="s">
        <v>157</v>
      </c>
      <c r="T572" s="173" t="s">
        <v>157</v>
      </c>
      <c r="U572" s="157">
        <v>0</v>
      </c>
      <c r="V572" s="157">
        <f>ROUND(E572*U572,2)</f>
        <v>0</v>
      </c>
      <c r="W572" s="157"/>
      <c r="X572" s="157" t="s">
        <v>189</v>
      </c>
      <c r="Y572" s="148"/>
      <c r="Z572" s="148"/>
      <c r="AA572" s="148"/>
      <c r="AB572" s="148"/>
      <c r="AC572" s="148"/>
      <c r="AD572" s="148"/>
      <c r="AE572" s="148"/>
      <c r="AF572" s="148"/>
      <c r="AG572" s="148" t="s">
        <v>190</v>
      </c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</row>
    <row r="573" spans="1:60" outlineLevel="1" x14ac:dyDescent="0.25">
      <c r="A573" s="155"/>
      <c r="B573" s="156"/>
      <c r="C573" s="177" t="s">
        <v>698</v>
      </c>
      <c r="D573" s="158"/>
      <c r="E573" s="159">
        <v>4.9000000000000004</v>
      </c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  <c r="X573" s="157"/>
      <c r="Y573" s="148"/>
      <c r="Z573" s="148"/>
      <c r="AA573" s="148"/>
      <c r="AB573" s="148"/>
      <c r="AC573" s="148"/>
      <c r="AD573" s="148"/>
      <c r="AE573" s="148"/>
      <c r="AF573" s="148"/>
      <c r="AG573" s="148" t="s">
        <v>146</v>
      </c>
      <c r="AH573" s="148">
        <v>0</v>
      </c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</row>
    <row r="574" spans="1:60" outlineLevel="1" x14ac:dyDescent="0.25">
      <c r="A574" s="155"/>
      <c r="B574" s="156"/>
      <c r="C574" s="177" t="s">
        <v>699</v>
      </c>
      <c r="D574" s="158"/>
      <c r="E574" s="159">
        <v>3.7</v>
      </c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  <c r="X574" s="157"/>
      <c r="Y574" s="148"/>
      <c r="Z574" s="148"/>
      <c r="AA574" s="148"/>
      <c r="AB574" s="148"/>
      <c r="AC574" s="148"/>
      <c r="AD574" s="148"/>
      <c r="AE574" s="148"/>
      <c r="AF574" s="148"/>
      <c r="AG574" s="148" t="s">
        <v>146</v>
      </c>
      <c r="AH574" s="148">
        <v>0</v>
      </c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</row>
    <row r="575" spans="1:60" outlineLevel="1" x14ac:dyDescent="0.25">
      <c r="A575" s="155"/>
      <c r="B575" s="156"/>
      <c r="C575" s="240"/>
      <c r="D575" s="241"/>
      <c r="E575" s="241"/>
      <c r="F575" s="241"/>
      <c r="G575" s="241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48"/>
      <c r="Z575" s="148"/>
      <c r="AA575" s="148"/>
      <c r="AB575" s="148"/>
      <c r="AC575" s="148"/>
      <c r="AD575" s="148"/>
      <c r="AE575" s="148"/>
      <c r="AF575" s="148"/>
      <c r="AG575" s="148" t="s">
        <v>147</v>
      </c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</row>
    <row r="576" spans="1:60" outlineLevel="1" x14ac:dyDescent="0.25">
      <c r="A576" s="167">
        <v>150</v>
      </c>
      <c r="B576" s="168" t="s">
        <v>705</v>
      </c>
      <c r="C576" s="176" t="s">
        <v>706</v>
      </c>
      <c r="D576" s="169" t="s">
        <v>330</v>
      </c>
      <c r="E576" s="170">
        <v>0.97499999999999998</v>
      </c>
      <c r="F576" s="171"/>
      <c r="G576" s="172">
        <f>ROUND(E576*F576,2)</f>
        <v>0</v>
      </c>
      <c r="H576" s="171"/>
      <c r="I576" s="172">
        <f>ROUND(E576*H576,2)</f>
        <v>0</v>
      </c>
      <c r="J576" s="171"/>
      <c r="K576" s="172">
        <f>ROUND(E576*J576,2)</f>
        <v>0</v>
      </c>
      <c r="L576" s="172">
        <v>21</v>
      </c>
      <c r="M576" s="172">
        <f>G576*(1+L576/100)</f>
        <v>0</v>
      </c>
      <c r="N576" s="172">
        <v>0</v>
      </c>
      <c r="O576" s="172">
        <f>ROUND(E576*N576,2)</f>
        <v>0</v>
      </c>
      <c r="P576" s="172">
        <v>0</v>
      </c>
      <c r="Q576" s="172">
        <f>ROUND(E576*P576,2)</f>
        <v>0</v>
      </c>
      <c r="R576" s="172" t="s">
        <v>664</v>
      </c>
      <c r="S576" s="172" t="s">
        <v>157</v>
      </c>
      <c r="T576" s="173" t="s">
        <v>157</v>
      </c>
      <c r="U576" s="157">
        <v>0</v>
      </c>
      <c r="V576" s="157">
        <f>ROUND(E576*U576,2)</f>
        <v>0</v>
      </c>
      <c r="W576" s="157"/>
      <c r="X576" s="157" t="s">
        <v>189</v>
      </c>
      <c r="Y576" s="148"/>
      <c r="Z576" s="148"/>
      <c r="AA576" s="148"/>
      <c r="AB576" s="148"/>
      <c r="AC576" s="148"/>
      <c r="AD576" s="148"/>
      <c r="AE576" s="148"/>
      <c r="AF576" s="148"/>
      <c r="AG576" s="148" t="s">
        <v>190</v>
      </c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</row>
    <row r="577" spans="1:60" outlineLevel="1" x14ac:dyDescent="0.25">
      <c r="A577" s="155"/>
      <c r="B577" s="156"/>
      <c r="C577" s="177" t="s">
        <v>707</v>
      </c>
      <c r="D577" s="158"/>
      <c r="E577" s="159">
        <v>0.97499999999999998</v>
      </c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48"/>
      <c r="Z577" s="148"/>
      <c r="AA577" s="148"/>
      <c r="AB577" s="148"/>
      <c r="AC577" s="148"/>
      <c r="AD577" s="148"/>
      <c r="AE577" s="148"/>
      <c r="AF577" s="148"/>
      <c r="AG577" s="148" t="s">
        <v>146</v>
      </c>
      <c r="AH577" s="148">
        <v>0</v>
      </c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</row>
    <row r="578" spans="1:60" outlineLevel="1" x14ac:dyDescent="0.25">
      <c r="A578" s="155"/>
      <c r="B578" s="156"/>
      <c r="C578" s="240"/>
      <c r="D578" s="241"/>
      <c r="E578" s="241"/>
      <c r="F578" s="241"/>
      <c r="G578" s="241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48"/>
      <c r="Z578" s="148"/>
      <c r="AA578" s="148"/>
      <c r="AB578" s="148"/>
      <c r="AC578" s="148"/>
      <c r="AD578" s="148"/>
      <c r="AE578" s="148"/>
      <c r="AF578" s="148"/>
      <c r="AG578" s="148" t="s">
        <v>147</v>
      </c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</row>
    <row r="579" spans="1:60" x14ac:dyDescent="0.25">
      <c r="A579" s="3"/>
      <c r="B579" s="4"/>
      <c r="C579" s="178"/>
      <c r="D579" s="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AE579">
        <v>15</v>
      </c>
      <c r="AF579">
        <v>21</v>
      </c>
      <c r="AG579" t="s">
        <v>123</v>
      </c>
    </row>
    <row r="580" spans="1:60" x14ac:dyDescent="0.25">
      <c r="A580" s="151"/>
      <c r="B580" s="152" t="s">
        <v>29</v>
      </c>
      <c r="C580" s="179"/>
      <c r="D580" s="153"/>
      <c r="E580" s="154"/>
      <c r="F580" s="154"/>
      <c r="G580" s="174">
        <f>G8+G164+G196+G210+G257+G342+G346+G353+G456+G521+G542+G546+G550+G554+G558</f>
        <v>0</v>
      </c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AE580">
        <f>SUMIF(L7:L578,AE579,G7:G578)</f>
        <v>0</v>
      </c>
      <c r="AF580">
        <f>SUMIF(L7:L578,AF579,G7:G578)</f>
        <v>0</v>
      </c>
      <c r="AG580" t="s">
        <v>182</v>
      </c>
    </row>
    <row r="581" spans="1:60" x14ac:dyDescent="0.25">
      <c r="C581" s="180"/>
      <c r="D581" s="10"/>
      <c r="AG581" t="s">
        <v>183</v>
      </c>
    </row>
    <row r="582" spans="1:60" x14ac:dyDescent="0.25">
      <c r="D582" s="10"/>
    </row>
    <row r="583" spans="1:60" x14ac:dyDescent="0.25">
      <c r="D583" s="10"/>
    </row>
    <row r="584" spans="1:60" x14ac:dyDescent="0.25">
      <c r="D584" s="10"/>
    </row>
    <row r="585" spans="1:60" x14ac:dyDescent="0.25">
      <c r="D585" s="10"/>
    </row>
    <row r="586" spans="1:60" x14ac:dyDescent="0.25">
      <c r="D586" s="10"/>
    </row>
    <row r="587" spans="1:60" x14ac:dyDescent="0.25">
      <c r="D587" s="10"/>
    </row>
    <row r="588" spans="1:60" x14ac:dyDescent="0.25">
      <c r="D588" s="10"/>
    </row>
    <row r="589" spans="1:60" x14ac:dyDescent="0.25">
      <c r="D589" s="10"/>
    </row>
    <row r="590" spans="1:60" x14ac:dyDescent="0.25">
      <c r="D590" s="10"/>
    </row>
    <row r="591" spans="1:60" x14ac:dyDescent="0.25">
      <c r="D591" s="10"/>
    </row>
    <row r="592" spans="1:60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1gvMelHQg6XGdJRZzJ66aeO5eip5LIyCvF/OntcfersQgQUg7zftLG1U0naRFluvjvJO4P437DvL2vuKSSMd3Q==" saltValue="SMY9Gws/SsbhH2j+Q9Xpqw==" spinCount="100000" sheet="1"/>
  <mergeCells count="228">
    <mergeCell ref="C14:G14"/>
    <mergeCell ref="C16:G16"/>
    <mergeCell ref="C18:G18"/>
    <mergeCell ref="C20:G20"/>
    <mergeCell ref="C22:G22"/>
    <mergeCell ref="C24:G24"/>
    <mergeCell ref="A1:G1"/>
    <mergeCell ref="C2:G2"/>
    <mergeCell ref="C3:G3"/>
    <mergeCell ref="C4:G4"/>
    <mergeCell ref="C10:G10"/>
    <mergeCell ref="C12:G12"/>
    <mergeCell ref="C39:G39"/>
    <mergeCell ref="C41:G41"/>
    <mergeCell ref="C44:G44"/>
    <mergeCell ref="C46:G46"/>
    <mergeCell ref="C48:G48"/>
    <mergeCell ref="C50:G50"/>
    <mergeCell ref="C27:G27"/>
    <mergeCell ref="C29:G29"/>
    <mergeCell ref="C31:G31"/>
    <mergeCell ref="C33:G33"/>
    <mergeCell ref="C35:G35"/>
    <mergeCell ref="C37:G37"/>
    <mergeCell ref="C68:G68"/>
    <mergeCell ref="C70:G70"/>
    <mergeCell ref="C72:G72"/>
    <mergeCell ref="C74:G74"/>
    <mergeCell ref="C76:G76"/>
    <mergeCell ref="C78:G78"/>
    <mergeCell ref="C54:G54"/>
    <mergeCell ref="C56:G56"/>
    <mergeCell ref="C58:G58"/>
    <mergeCell ref="C60:G60"/>
    <mergeCell ref="C64:G64"/>
    <mergeCell ref="C66:G66"/>
    <mergeCell ref="C93:G93"/>
    <mergeCell ref="C95:G95"/>
    <mergeCell ref="C97:G97"/>
    <mergeCell ref="C99:G99"/>
    <mergeCell ref="C101:G101"/>
    <mergeCell ref="C103:G103"/>
    <mergeCell ref="C80:G80"/>
    <mergeCell ref="C82:G82"/>
    <mergeCell ref="C85:G85"/>
    <mergeCell ref="C87:G87"/>
    <mergeCell ref="C89:G89"/>
    <mergeCell ref="C91:G91"/>
    <mergeCell ref="C119:G119"/>
    <mergeCell ref="C123:G123"/>
    <mergeCell ref="C125:G125"/>
    <mergeCell ref="C129:G129"/>
    <mergeCell ref="C131:G131"/>
    <mergeCell ref="C133:G133"/>
    <mergeCell ref="C105:G105"/>
    <mergeCell ref="C108:G108"/>
    <mergeCell ref="C110:G110"/>
    <mergeCell ref="C113:G113"/>
    <mergeCell ref="C115:G115"/>
    <mergeCell ref="C117:G117"/>
    <mergeCell ref="C149:G149"/>
    <mergeCell ref="C152:G152"/>
    <mergeCell ref="C155:G155"/>
    <mergeCell ref="C158:G158"/>
    <mergeCell ref="C163:G163"/>
    <mergeCell ref="C168:G168"/>
    <mergeCell ref="C135:G135"/>
    <mergeCell ref="C137:G137"/>
    <mergeCell ref="C139:G139"/>
    <mergeCell ref="C141:G141"/>
    <mergeCell ref="C143:G143"/>
    <mergeCell ref="C145:G145"/>
    <mergeCell ref="C186:G186"/>
    <mergeCell ref="C188:G188"/>
    <mergeCell ref="C192:G192"/>
    <mergeCell ref="C195:G195"/>
    <mergeCell ref="C199:G199"/>
    <mergeCell ref="C202:G202"/>
    <mergeCell ref="C172:G172"/>
    <mergeCell ref="C174:G174"/>
    <mergeCell ref="C177:G177"/>
    <mergeCell ref="C180:G180"/>
    <mergeCell ref="C182:G182"/>
    <mergeCell ref="C184:G184"/>
    <mergeCell ref="C218:G218"/>
    <mergeCell ref="C220:G220"/>
    <mergeCell ref="C222:G222"/>
    <mergeCell ref="C224:G224"/>
    <mergeCell ref="C230:G230"/>
    <mergeCell ref="C233:G233"/>
    <mergeCell ref="C204:G204"/>
    <mergeCell ref="C206:G206"/>
    <mergeCell ref="C209:G209"/>
    <mergeCell ref="C212:G212"/>
    <mergeCell ref="C214:G214"/>
    <mergeCell ref="C216:G216"/>
    <mergeCell ref="C250:G250"/>
    <mergeCell ref="C253:G253"/>
    <mergeCell ref="C256:G256"/>
    <mergeCell ref="C261:G261"/>
    <mergeCell ref="C263:G263"/>
    <mergeCell ref="C265:G265"/>
    <mergeCell ref="C236:G236"/>
    <mergeCell ref="C239:G239"/>
    <mergeCell ref="C241:G241"/>
    <mergeCell ref="C243:G243"/>
    <mergeCell ref="C245:G245"/>
    <mergeCell ref="C247:G247"/>
    <mergeCell ref="C280:G280"/>
    <mergeCell ref="C284:G284"/>
    <mergeCell ref="C288:G288"/>
    <mergeCell ref="C290:G290"/>
    <mergeCell ref="C292:G292"/>
    <mergeCell ref="C294:G294"/>
    <mergeCell ref="C267:G267"/>
    <mergeCell ref="C269:G269"/>
    <mergeCell ref="C271:G271"/>
    <mergeCell ref="C273:G273"/>
    <mergeCell ref="C275:G275"/>
    <mergeCell ref="C277:G277"/>
    <mergeCell ref="C309:G309"/>
    <mergeCell ref="C311:G311"/>
    <mergeCell ref="C313:G313"/>
    <mergeCell ref="C315:G315"/>
    <mergeCell ref="C317:G317"/>
    <mergeCell ref="C320:G320"/>
    <mergeCell ref="C296:G296"/>
    <mergeCell ref="C298:G298"/>
    <mergeCell ref="C300:G300"/>
    <mergeCell ref="C302:G302"/>
    <mergeCell ref="C304:G304"/>
    <mergeCell ref="C307:G307"/>
    <mergeCell ref="C341:G341"/>
    <mergeCell ref="C345:G345"/>
    <mergeCell ref="C349:G349"/>
    <mergeCell ref="C352:G352"/>
    <mergeCell ref="C355:G355"/>
    <mergeCell ref="C357:G357"/>
    <mergeCell ref="C323:G323"/>
    <mergeCell ref="C326:G326"/>
    <mergeCell ref="C329:G329"/>
    <mergeCell ref="C332:G332"/>
    <mergeCell ref="C335:G335"/>
    <mergeCell ref="C338:G338"/>
    <mergeCell ref="C372:G372"/>
    <mergeCell ref="C374:G374"/>
    <mergeCell ref="C376:G376"/>
    <mergeCell ref="C378:G378"/>
    <mergeCell ref="C380:G380"/>
    <mergeCell ref="C382:G382"/>
    <mergeCell ref="C359:G359"/>
    <mergeCell ref="C361:G361"/>
    <mergeCell ref="C363:G363"/>
    <mergeCell ref="C365:G365"/>
    <mergeCell ref="C367:G367"/>
    <mergeCell ref="C370:G370"/>
    <mergeCell ref="C396:G396"/>
    <mergeCell ref="C398:G398"/>
    <mergeCell ref="C401:G401"/>
    <mergeCell ref="C403:G403"/>
    <mergeCell ref="C405:G405"/>
    <mergeCell ref="C408:G408"/>
    <mergeCell ref="C385:G385"/>
    <mergeCell ref="C387:G387"/>
    <mergeCell ref="C389:G389"/>
    <mergeCell ref="C391:G391"/>
    <mergeCell ref="C392:G392"/>
    <mergeCell ref="C394:G394"/>
    <mergeCell ref="C425:G425"/>
    <mergeCell ref="C428:G428"/>
    <mergeCell ref="C431:G431"/>
    <mergeCell ref="C434:G434"/>
    <mergeCell ref="C437:G437"/>
    <mergeCell ref="C440:G440"/>
    <mergeCell ref="C411:G411"/>
    <mergeCell ref="C413:G413"/>
    <mergeCell ref="C415:G415"/>
    <mergeCell ref="C418:G418"/>
    <mergeCell ref="C420:G420"/>
    <mergeCell ref="C422:G422"/>
    <mergeCell ref="C462:G462"/>
    <mergeCell ref="C465:G465"/>
    <mergeCell ref="C467:G467"/>
    <mergeCell ref="C469:G469"/>
    <mergeCell ref="C471:G471"/>
    <mergeCell ref="C473:G473"/>
    <mergeCell ref="C443:G443"/>
    <mergeCell ref="C446:G446"/>
    <mergeCell ref="C449:G449"/>
    <mergeCell ref="C452:G452"/>
    <mergeCell ref="C455:G455"/>
    <mergeCell ref="C459:G459"/>
    <mergeCell ref="C487:G487"/>
    <mergeCell ref="C490:G490"/>
    <mergeCell ref="C493:G493"/>
    <mergeCell ref="C496:G496"/>
    <mergeCell ref="C499:G499"/>
    <mergeCell ref="C502:G502"/>
    <mergeCell ref="C475:G475"/>
    <mergeCell ref="C477:G477"/>
    <mergeCell ref="C479:G479"/>
    <mergeCell ref="C481:G481"/>
    <mergeCell ref="C483:G483"/>
    <mergeCell ref="C485:G485"/>
    <mergeCell ref="C523:G523"/>
    <mergeCell ref="C525:G525"/>
    <mergeCell ref="C527:G527"/>
    <mergeCell ref="C530:G530"/>
    <mergeCell ref="C534:G534"/>
    <mergeCell ref="C538:G538"/>
    <mergeCell ref="C505:G505"/>
    <mergeCell ref="C508:G508"/>
    <mergeCell ref="C511:G511"/>
    <mergeCell ref="C514:G514"/>
    <mergeCell ref="C517:G517"/>
    <mergeCell ref="C520:G520"/>
    <mergeCell ref="C561:G561"/>
    <mergeCell ref="C564:G564"/>
    <mergeCell ref="C568:G568"/>
    <mergeCell ref="C571:G571"/>
    <mergeCell ref="C575:G575"/>
    <mergeCell ref="C578:G578"/>
    <mergeCell ref="C541:G541"/>
    <mergeCell ref="C545:G545"/>
    <mergeCell ref="C548:G548"/>
    <mergeCell ref="C549:G549"/>
    <mergeCell ref="C553:G553"/>
    <mergeCell ref="C557:G55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B681-BC90-4578-9207-EFC1BE19308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63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42" t="s">
        <v>184</v>
      </c>
      <c r="B1" s="242"/>
      <c r="C1" s="242"/>
      <c r="D1" s="242"/>
      <c r="E1" s="242"/>
      <c r="F1" s="242"/>
      <c r="G1" s="242"/>
      <c r="AG1" t="s">
        <v>108</v>
      </c>
    </row>
    <row r="2" spans="1:60" ht="24.9" customHeight="1" x14ac:dyDescent="0.25">
      <c r="A2" s="140" t="s">
        <v>7</v>
      </c>
      <c r="B2" s="49" t="s">
        <v>45</v>
      </c>
      <c r="C2" s="243" t="s">
        <v>46</v>
      </c>
      <c r="D2" s="244"/>
      <c r="E2" s="244"/>
      <c r="F2" s="244"/>
      <c r="G2" s="245"/>
      <c r="AG2" t="s">
        <v>109</v>
      </c>
    </row>
    <row r="3" spans="1:60" ht="24.9" customHeight="1" x14ac:dyDescent="0.25">
      <c r="A3" s="140" t="s">
        <v>8</v>
      </c>
      <c r="B3" s="49" t="s">
        <v>63</v>
      </c>
      <c r="C3" s="243" t="s">
        <v>64</v>
      </c>
      <c r="D3" s="244"/>
      <c r="E3" s="244"/>
      <c r="F3" s="244"/>
      <c r="G3" s="245"/>
      <c r="AC3" s="122" t="s">
        <v>109</v>
      </c>
      <c r="AG3" t="s">
        <v>113</v>
      </c>
    </row>
    <row r="4" spans="1:60" ht="24.9" customHeight="1" x14ac:dyDescent="0.25">
      <c r="A4" s="141" t="s">
        <v>9</v>
      </c>
      <c r="B4" s="142" t="s">
        <v>66</v>
      </c>
      <c r="C4" s="246" t="s">
        <v>67</v>
      </c>
      <c r="D4" s="247"/>
      <c r="E4" s="247"/>
      <c r="F4" s="247"/>
      <c r="G4" s="248"/>
      <c r="AG4" t="s">
        <v>114</v>
      </c>
    </row>
    <row r="5" spans="1:60" x14ac:dyDescent="0.25">
      <c r="D5" s="10"/>
    </row>
    <row r="6" spans="1:60" ht="39.6" x14ac:dyDescent="0.25">
      <c r="A6" s="144" t="s">
        <v>115</v>
      </c>
      <c r="B6" s="146" t="s">
        <v>116</v>
      </c>
      <c r="C6" s="146" t="s">
        <v>117</v>
      </c>
      <c r="D6" s="145" t="s">
        <v>118</v>
      </c>
      <c r="E6" s="144" t="s">
        <v>119</v>
      </c>
      <c r="F6" s="143" t="s">
        <v>120</v>
      </c>
      <c r="G6" s="144" t="s">
        <v>29</v>
      </c>
      <c r="H6" s="147" t="s">
        <v>30</v>
      </c>
      <c r="I6" s="147" t="s">
        <v>121</v>
      </c>
      <c r="J6" s="147" t="s">
        <v>31</v>
      </c>
      <c r="K6" s="147" t="s">
        <v>122</v>
      </c>
      <c r="L6" s="147" t="s">
        <v>123</v>
      </c>
      <c r="M6" s="147" t="s">
        <v>124</v>
      </c>
      <c r="N6" s="147" t="s">
        <v>125</v>
      </c>
      <c r="O6" s="147" t="s">
        <v>126</v>
      </c>
      <c r="P6" s="147" t="s">
        <v>127</v>
      </c>
      <c r="Q6" s="147" t="s">
        <v>128</v>
      </c>
      <c r="R6" s="147" t="s">
        <v>129</v>
      </c>
      <c r="S6" s="147" t="s">
        <v>130</v>
      </c>
      <c r="T6" s="147" t="s">
        <v>131</v>
      </c>
      <c r="U6" s="147" t="s">
        <v>132</v>
      </c>
      <c r="V6" s="147" t="s">
        <v>133</v>
      </c>
      <c r="W6" s="147" t="s">
        <v>134</v>
      </c>
      <c r="X6" s="147" t="s">
        <v>135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5">
      <c r="A8" s="161" t="s">
        <v>136</v>
      </c>
      <c r="B8" s="162" t="s">
        <v>74</v>
      </c>
      <c r="C8" s="175" t="s">
        <v>75</v>
      </c>
      <c r="D8" s="163"/>
      <c r="E8" s="164"/>
      <c r="F8" s="165"/>
      <c r="G8" s="165">
        <f>SUMIF(AG9:AG40,"&lt;&gt;NOR",G9:G40)</f>
        <v>0</v>
      </c>
      <c r="H8" s="165"/>
      <c r="I8" s="165">
        <f>SUM(I9:I40)</f>
        <v>0</v>
      </c>
      <c r="J8" s="165"/>
      <c r="K8" s="165">
        <f>SUM(K9:K40)</f>
        <v>0</v>
      </c>
      <c r="L8" s="165"/>
      <c r="M8" s="165">
        <f>SUM(M9:M40)</f>
        <v>0</v>
      </c>
      <c r="N8" s="165"/>
      <c r="O8" s="165">
        <f>SUM(O9:O40)</f>
        <v>0</v>
      </c>
      <c r="P8" s="165"/>
      <c r="Q8" s="165">
        <f>SUM(Q9:Q40)</f>
        <v>0</v>
      </c>
      <c r="R8" s="165"/>
      <c r="S8" s="165"/>
      <c r="T8" s="166"/>
      <c r="U8" s="160"/>
      <c r="V8" s="160">
        <f>SUM(V9:V40)</f>
        <v>26.580000000000002</v>
      </c>
      <c r="W8" s="160"/>
      <c r="X8" s="160"/>
      <c r="AG8" t="s">
        <v>137</v>
      </c>
    </row>
    <row r="9" spans="1:60" ht="20.399999999999999" outlineLevel="1" x14ac:dyDescent="0.25">
      <c r="A9" s="167">
        <v>1</v>
      </c>
      <c r="B9" s="168" t="s">
        <v>708</v>
      </c>
      <c r="C9" s="176" t="s">
        <v>709</v>
      </c>
      <c r="D9" s="169" t="s">
        <v>212</v>
      </c>
      <c r="E9" s="170">
        <v>51.5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188</v>
      </c>
      <c r="S9" s="172" t="s">
        <v>157</v>
      </c>
      <c r="T9" s="173" t="s">
        <v>157</v>
      </c>
      <c r="U9" s="157">
        <v>0.37</v>
      </c>
      <c r="V9" s="157">
        <f>ROUND(E9*U9,2)</f>
        <v>19.059999999999999</v>
      </c>
      <c r="W9" s="157"/>
      <c r="X9" s="157" t="s">
        <v>189</v>
      </c>
      <c r="Y9" s="148"/>
      <c r="Z9" s="148"/>
      <c r="AA9" s="148"/>
      <c r="AB9" s="148"/>
      <c r="AC9" s="148"/>
      <c r="AD9" s="148"/>
      <c r="AE9" s="148"/>
      <c r="AF9" s="148"/>
      <c r="AG9" s="148" t="s">
        <v>190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249" t="s">
        <v>213</v>
      </c>
      <c r="D10" s="250"/>
      <c r="E10" s="250"/>
      <c r="F10" s="250"/>
      <c r="G10" s="250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192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55"/>
      <c r="B11" s="156"/>
      <c r="C11" s="177" t="s">
        <v>710</v>
      </c>
      <c r="D11" s="158"/>
      <c r="E11" s="159">
        <v>51.5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146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5">
      <c r="A12" s="155"/>
      <c r="B12" s="156"/>
      <c r="C12" s="240"/>
      <c r="D12" s="241"/>
      <c r="E12" s="241"/>
      <c r="F12" s="241"/>
      <c r="G12" s="241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147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0.399999999999999" outlineLevel="1" x14ac:dyDescent="0.25">
      <c r="A13" s="167">
        <v>2</v>
      </c>
      <c r="B13" s="168" t="s">
        <v>215</v>
      </c>
      <c r="C13" s="176" t="s">
        <v>216</v>
      </c>
      <c r="D13" s="169" t="s">
        <v>212</v>
      </c>
      <c r="E13" s="170">
        <v>10.3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2" t="s">
        <v>188</v>
      </c>
      <c r="S13" s="172" t="s">
        <v>157</v>
      </c>
      <c r="T13" s="173" t="s">
        <v>157</v>
      </c>
      <c r="U13" s="157">
        <v>0.06</v>
      </c>
      <c r="V13" s="157">
        <f>ROUND(E13*U13,2)</f>
        <v>0.62</v>
      </c>
      <c r="W13" s="157"/>
      <c r="X13" s="157" t="s">
        <v>189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190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5">
      <c r="A14" s="155"/>
      <c r="B14" s="156"/>
      <c r="C14" s="249" t="s">
        <v>213</v>
      </c>
      <c r="D14" s="250"/>
      <c r="E14" s="250"/>
      <c r="F14" s="250"/>
      <c r="G14" s="250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192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5">
      <c r="A15" s="155"/>
      <c r="B15" s="156"/>
      <c r="C15" s="177" t="s">
        <v>711</v>
      </c>
      <c r="D15" s="158"/>
      <c r="E15" s="159">
        <v>10.3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146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55"/>
      <c r="B16" s="156"/>
      <c r="C16" s="240"/>
      <c r="D16" s="241"/>
      <c r="E16" s="241"/>
      <c r="F16" s="241"/>
      <c r="G16" s="241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147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67">
        <v>3</v>
      </c>
      <c r="B17" s="168" t="s">
        <v>256</v>
      </c>
      <c r="C17" s="176" t="s">
        <v>257</v>
      </c>
      <c r="D17" s="169" t="s">
        <v>212</v>
      </c>
      <c r="E17" s="170">
        <v>9.8000000000000007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 t="s">
        <v>188</v>
      </c>
      <c r="S17" s="172" t="s">
        <v>157</v>
      </c>
      <c r="T17" s="173" t="s">
        <v>157</v>
      </c>
      <c r="U17" s="157">
        <v>0.01</v>
      </c>
      <c r="V17" s="157">
        <f>ROUND(E17*U17,2)</f>
        <v>0.1</v>
      </c>
      <c r="W17" s="157"/>
      <c r="X17" s="157" t="s">
        <v>189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190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5">
      <c r="A18" s="155"/>
      <c r="B18" s="156"/>
      <c r="C18" s="249" t="s">
        <v>258</v>
      </c>
      <c r="D18" s="250"/>
      <c r="E18" s="250"/>
      <c r="F18" s="250"/>
      <c r="G18" s="250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192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55"/>
      <c r="B19" s="156"/>
      <c r="C19" s="177" t="s">
        <v>712</v>
      </c>
      <c r="D19" s="158"/>
      <c r="E19" s="159">
        <v>9.8000000000000007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146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55"/>
      <c r="B20" s="156"/>
      <c r="C20" s="240"/>
      <c r="D20" s="241"/>
      <c r="E20" s="241"/>
      <c r="F20" s="241"/>
      <c r="G20" s="241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147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67">
        <v>4</v>
      </c>
      <c r="B21" s="168" t="s">
        <v>260</v>
      </c>
      <c r="C21" s="176" t="s">
        <v>261</v>
      </c>
      <c r="D21" s="169" t="s">
        <v>212</v>
      </c>
      <c r="E21" s="170">
        <v>51.5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72">
        <v>0</v>
      </c>
      <c r="O21" s="172">
        <f>ROUND(E21*N21,2)</f>
        <v>0</v>
      </c>
      <c r="P21" s="172">
        <v>0</v>
      </c>
      <c r="Q21" s="172">
        <f>ROUND(E21*P21,2)</f>
        <v>0</v>
      </c>
      <c r="R21" s="172" t="s">
        <v>188</v>
      </c>
      <c r="S21" s="172" t="s">
        <v>157</v>
      </c>
      <c r="T21" s="173" t="s">
        <v>157</v>
      </c>
      <c r="U21" s="157">
        <v>0.01</v>
      </c>
      <c r="V21" s="157">
        <f>ROUND(E21*U21,2)</f>
        <v>0.52</v>
      </c>
      <c r="W21" s="157"/>
      <c r="X21" s="157" t="s">
        <v>189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190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5">
      <c r="A22" s="155"/>
      <c r="B22" s="156"/>
      <c r="C22" s="249" t="s">
        <v>258</v>
      </c>
      <c r="D22" s="250"/>
      <c r="E22" s="250"/>
      <c r="F22" s="250"/>
      <c r="G22" s="250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192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5">
      <c r="A23" s="155"/>
      <c r="B23" s="156"/>
      <c r="C23" s="177" t="s">
        <v>713</v>
      </c>
      <c r="D23" s="158"/>
      <c r="E23" s="159">
        <v>51.5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146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240"/>
      <c r="D24" s="241"/>
      <c r="E24" s="241"/>
      <c r="F24" s="241"/>
      <c r="G24" s="241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147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30.6" outlineLevel="1" x14ac:dyDescent="0.25">
      <c r="A25" s="167">
        <v>5</v>
      </c>
      <c r="B25" s="168" t="s">
        <v>264</v>
      </c>
      <c r="C25" s="176" t="s">
        <v>265</v>
      </c>
      <c r="D25" s="169" t="s">
        <v>212</v>
      </c>
      <c r="E25" s="170">
        <v>51.5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2" t="s">
        <v>188</v>
      </c>
      <c r="S25" s="172" t="s">
        <v>157</v>
      </c>
      <c r="T25" s="173" t="s">
        <v>157</v>
      </c>
      <c r="U25" s="157">
        <v>0</v>
      </c>
      <c r="V25" s="157">
        <f>ROUND(E25*U25,2)</f>
        <v>0</v>
      </c>
      <c r="W25" s="157"/>
      <c r="X25" s="157" t="s">
        <v>189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190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5">
      <c r="A26" s="155"/>
      <c r="B26" s="156"/>
      <c r="C26" s="249" t="s">
        <v>258</v>
      </c>
      <c r="D26" s="250"/>
      <c r="E26" s="250"/>
      <c r="F26" s="250"/>
      <c r="G26" s="250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192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177" t="s">
        <v>714</v>
      </c>
      <c r="D27" s="158"/>
      <c r="E27" s="159">
        <v>51.5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146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240"/>
      <c r="D28" s="241"/>
      <c r="E28" s="241"/>
      <c r="F28" s="241"/>
      <c r="G28" s="241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147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20.399999999999999" outlineLevel="1" x14ac:dyDescent="0.25">
      <c r="A29" s="167">
        <v>6</v>
      </c>
      <c r="B29" s="168" t="s">
        <v>277</v>
      </c>
      <c r="C29" s="176" t="s">
        <v>278</v>
      </c>
      <c r="D29" s="169" t="s">
        <v>212</v>
      </c>
      <c r="E29" s="170">
        <v>4.9000000000000004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72">
        <v>0</v>
      </c>
      <c r="O29" s="172">
        <f>ROUND(E29*N29,2)</f>
        <v>0</v>
      </c>
      <c r="P29" s="172">
        <v>0</v>
      </c>
      <c r="Q29" s="172">
        <f>ROUND(E29*P29,2)</f>
        <v>0</v>
      </c>
      <c r="R29" s="172" t="s">
        <v>188</v>
      </c>
      <c r="S29" s="172" t="s">
        <v>157</v>
      </c>
      <c r="T29" s="173" t="s">
        <v>157</v>
      </c>
      <c r="U29" s="157">
        <v>0.65</v>
      </c>
      <c r="V29" s="157">
        <f>ROUND(E29*U29,2)</f>
        <v>3.19</v>
      </c>
      <c r="W29" s="157"/>
      <c r="X29" s="157" t="s">
        <v>189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190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55"/>
      <c r="B30" s="156"/>
      <c r="C30" s="177" t="s">
        <v>715</v>
      </c>
      <c r="D30" s="158"/>
      <c r="E30" s="159">
        <v>4.9000000000000004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146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55"/>
      <c r="B31" s="156"/>
      <c r="C31" s="240"/>
      <c r="D31" s="241"/>
      <c r="E31" s="241"/>
      <c r="F31" s="241"/>
      <c r="G31" s="241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147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40.799999999999997" outlineLevel="1" x14ac:dyDescent="0.25">
      <c r="A32" s="167">
        <v>7</v>
      </c>
      <c r="B32" s="168" t="s">
        <v>280</v>
      </c>
      <c r="C32" s="176" t="s">
        <v>281</v>
      </c>
      <c r="D32" s="169" t="s">
        <v>212</v>
      </c>
      <c r="E32" s="170">
        <v>4.9000000000000004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2">
        <v>0</v>
      </c>
      <c r="O32" s="172">
        <f>ROUND(E32*N32,2)</f>
        <v>0</v>
      </c>
      <c r="P32" s="172">
        <v>0</v>
      </c>
      <c r="Q32" s="172">
        <f>ROUND(E32*P32,2)</f>
        <v>0</v>
      </c>
      <c r="R32" s="172" t="s">
        <v>188</v>
      </c>
      <c r="S32" s="172" t="s">
        <v>157</v>
      </c>
      <c r="T32" s="173" t="s">
        <v>157</v>
      </c>
      <c r="U32" s="157">
        <v>0.04</v>
      </c>
      <c r="V32" s="157">
        <f>ROUND(E32*U32,2)</f>
        <v>0.2</v>
      </c>
      <c r="W32" s="157"/>
      <c r="X32" s="157" t="s">
        <v>189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190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5">
      <c r="A33" s="155"/>
      <c r="B33" s="156"/>
      <c r="C33" s="249" t="s">
        <v>282</v>
      </c>
      <c r="D33" s="250"/>
      <c r="E33" s="250"/>
      <c r="F33" s="250"/>
      <c r="G33" s="250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192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5">
      <c r="A34" s="155"/>
      <c r="B34" s="156"/>
      <c r="C34" s="177" t="s">
        <v>716</v>
      </c>
      <c r="D34" s="158"/>
      <c r="E34" s="159">
        <v>4.9000000000000004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146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240"/>
      <c r="D35" s="241"/>
      <c r="E35" s="241"/>
      <c r="F35" s="241"/>
      <c r="G35" s="241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147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5">
      <c r="A36" s="167">
        <v>8</v>
      </c>
      <c r="B36" s="168" t="s">
        <v>304</v>
      </c>
      <c r="C36" s="176" t="s">
        <v>305</v>
      </c>
      <c r="D36" s="169" t="s">
        <v>187</v>
      </c>
      <c r="E36" s="170">
        <v>144.69999999999999</v>
      </c>
      <c r="F36" s="171"/>
      <c r="G36" s="172">
        <f>ROUND(E36*F36,2)</f>
        <v>0</v>
      </c>
      <c r="H36" s="171"/>
      <c r="I36" s="172">
        <f>ROUND(E36*H36,2)</f>
        <v>0</v>
      </c>
      <c r="J36" s="171"/>
      <c r="K36" s="172">
        <f>ROUND(E36*J36,2)</f>
        <v>0</v>
      </c>
      <c r="L36" s="172">
        <v>21</v>
      </c>
      <c r="M36" s="172">
        <f>G36*(1+L36/100)</f>
        <v>0</v>
      </c>
      <c r="N36" s="172">
        <v>0</v>
      </c>
      <c r="O36" s="172">
        <f>ROUND(E36*N36,2)</f>
        <v>0</v>
      </c>
      <c r="P36" s="172">
        <v>0</v>
      </c>
      <c r="Q36" s="172">
        <f>ROUND(E36*P36,2)</f>
        <v>0</v>
      </c>
      <c r="R36" s="172" t="s">
        <v>188</v>
      </c>
      <c r="S36" s="172" t="s">
        <v>157</v>
      </c>
      <c r="T36" s="173" t="s">
        <v>157</v>
      </c>
      <c r="U36" s="157">
        <v>0.02</v>
      </c>
      <c r="V36" s="157">
        <f>ROUND(E36*U36,2)</f>
        <v>2.89</v>
      </c>
      <c r="W36" s="157"/>
      <c r="X36" s="157" t="s">
        <v>189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190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5">
      <c r="A37" s="155"/>
      <c r="B37" s="156"/>
      <c r="C37" s="249" t="s">
        <v>306</v>
      </c>
      <c r="D37" s="250"/>
      <c r="E37" s="250"/>
      <c r="F37" s="250"/>
      <c r="G37" s="250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192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77" t="s">
        <v>717</v>
      </c>
      <c r="D38" s="158"/>
      <c r="E38" s="159">
        <v>163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146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5">
      <c r="A39" s="155"/>
      <c r="B39" s="156"/>
      <c r="C39" s="177" t="s">
        <v>718</v>
      </c>
      <c r="D39" s="158"/>
      <c r="E39" s="159">
        <v>-18.3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146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5">
      <c r="A40" s="155"/>
      <c r="B40" s="156"/>
      <c r="C40" s="240"/>
      <c r="D40" s="241"/>
      <c r="E40" s="241"/>
      <c r="F40" s="241"/>
      <c r="G40" s="241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147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5">
      <c r="A41" s="161" t="s">
        <v>136</v>
      </c>
      <c r="B41" s="162" t="s">
        <v>76</v>
      </c>
      <c r="C41" s="175" t="s">
        <v>77</v>
      </c>
      <c r="D41" s="163"/>
      <c r="E41" s="164"/>
      <c r="F41" s="165"/>
      <c r="G41" s="165">
        <f>SUMIF(AG42:AG48,"&lt;&gt;NOR",G42:G48)</f>
        <v>0</v>
      </c>
      <c r="H41" s="165"/>
      <c r="I41" s="165">
        <f>SUM(I42:I48)</f>
        <v>0</v>
      </c>
      <c r="J41" s="165"/>
      <c r="K41" s="165">
        <f>SUM(K42:K48)</f>
        <v>0</v>
      </c>
      <c r="L41" s="165"/>
      <c r="M41" s="165">
        <f>SUM(M42:M48)</f>
        <v>0</v>
      </c>
      <c r="N41" s="165"/>
      <c r="O41" s="165">
        <f>SUM(O42:O48)</f>
        <v>0.04</v>
      </c>
      <c r="P41" s="165"/>
      <c r="Q41" s="165">
        <f>SUM(Q42:Q48)</f>
        <v>0</v>
      </c>
      <c r="R41" s="165"/>
      <c r="S41" s="165"/>
      <c r="T41" s="166"/>
      <c r="U41" s="160"/>
      <c r="V41" s="160">
        <f>SUM(V42:V48)</f>
        <v>5.79</v>
      </c>
      <c r="W41" s="160"/>
      <c r="X41" s="160"/>
      <c r="AG41" t="s">
        <v>137</v>
      </c>
    </row>
    <row r="42" spans="1:60" outlineLevel="1" x14ac:dyDescent="0.25">
      <c r="A42" s="167">
        <v>9</v>
      </c>
      <c r="B42" s="168" t="s">
        <v>719</v>
      </c>
      <c r="C42" s="176" t="s">
        <v>720</v>
      </c>
      <c r="D42" s="169" t="s">
        <v>187</v>
      </c>
      <c r="E42" s="170">
        <v>144.69999999999999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3.0000000000000001E-5</v>
      </c>
      <c r="O42" s="172">
        <f>ROUND(E42*N42,2)</f>
        <v>0</v>
      </c>
      <c r="P42" s="172">
        <v>0</v>
      </c>
      <c r="Q42" s="172">
        <f>ROUND(E42*P42,2)</f>
        <v>0</v>
      </c>
      <c r="R42" s="172" t="s">
        <v>721</v>
      </c>
      <c r="S42" s="172" t="s">
        <v>157</v>
      </c>
      <c r="T42" s="173" t="s">
        <v>157</v>
      </c>
      <c r="U42" s="157">
        <v>0.04</v>
      </c>
      <c r="V42" s="157">
        <f>ROUND(E42*U42,2)</f>
        <v>5.79</v>
      </c>
      <c r="W42" s="157"/>
      <c r="X42" s="157" t="s">
        <v>189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190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 x14ac:dyDescent="0.25">
      <c r="A43" s="155"/>
      <c r="B43" s="156"/>
      <c r="C43" s="177" t="s">
        <v>717</v>
      </c>
      <c r="D43" s="158"/>
      <c r="E43" s="159">
        <v>163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146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55"/>
      <c r="B44" s="156"/>
      <c r="C44" s="177" t="s">
        <v>718</v>
      </c>
      <c r="D44" s="158"/>
      <c r="E44" s="159">
        <v>-18.3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146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5">
      <c r="A45" s="155"/>
      <c r="B45" s="156"/>
      <c r="C45" s="240"/>
      <c r="D45" s="241"/>
      <c r="E45" s="241"/>
      <c r="F45" s="241"/>
      <c r="G45" s="241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147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0.399999999999999" outlineLevel="1" x14ac:dyDescent="0.25">
      <c r="A46" s="167">
        <v>10</v>
      </c>
      <c r="B46" s="168" t="s">
        <v>366</v>
      </c>
      <c r="C46" s="176" t="s">
        <v>367</v>
      </c>
      <c r="D46" s="169" t="s">
        <v>187</v>
      </c>
      <c r="E46" s="170">
        <v>159.16999999999999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2.5000000000000001E-4</v>
      </c>
      <c r="O46" s="172">
        <f>ROUND(E46*N46,2)</f>
        <v>0.04</v>
      </c>
      <c r="P46" s="172">
        <v>0</v>
      </c>
      <c r="Q46" s="172">
        <f>ROUND(E46*P46,2)</f>
        <v>0</v>
      </c>
      <c r="R46" s="172" t="s">
        <v>321</v>
      </c>
      <c r="S46" s="172" t="s">
        <v>157</v>
      </c>
      <c r="T46" s="173" t="s">
        <v>157</v>
      </c>
      <c r="U46" s="157">
        <v>0</v>
      </c>
      <c r="V46" s="157">
        <f>ROUND(E46*U46,2)</f>
        <v>0</v>
      </c>
      <c r="W46" s="157"/>
      <c r="X46" s="157" t="s">
        <v>322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323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55"/>
      <c r="B47" s="156"/>
      <c r="C47" s="177" t="s">
        <v>722</v>
      </c>
      <c r="D47" s="158"/>
      <c r="E47" s="159">
        <v>159.16999999999999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146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5">
      <c r="A48" s="155"/>
      <c r="B48" s="156"/>
      <c r="C48" s="240"/>
      <c r="D48" s="241"/>
      <c r="E48" s="241"/>
      <c r="F48" s="241"/>
      <c r="G48" s="241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147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x14ac:dyDescent="0.25">
      <c r="A49" s="161" t="s">
        <v>136</v>
      </c>
      <c r="B49" s="162" t="s">
        <v>82</v>
      </c>
      <c r="C49" s="175" t="s">
        <v>83</v>
      </c>
      <c r="D49" s="163"/>
      <c r="E49" s="164"/>
      <c r="F49" s="165"/>
      <c r="G49" s="165">
        <f>SUMIF(AG50:AG58,"&lt;&gt;NOR",G50:G58)</f>
        <v>0</v>
      </c>
      <c r="H49" s="165"/>
      <c r="I49" s="165">
        <f>SUM(I50:I58)</f>
        <v>0</v>
      </c>
      <c r="J49" s="165"/>
      <c r="K49" s="165">
        <f>SUM(K50:K58)</f>
        <v>0</v>
      </c>
      <c r="L49" s="165"/>
      <c r="M49" s="165">
        <f>SUM(M50:M58)</f>
        <v>0</v>
      </c>
      <c r="N49" s="165"/>
      <c r="O49" s="165">
        <f>SUM(O50:O58)</f>
        <v>126.03</v>
      </c>
      <c r="P49" s="165"/>
      <c r="Q49" s="165">
        <f>SUM(Q50:Q58)</f>
        <v>0</v>
      </c>
      <c r="R49" s="165"/>
      <c r="S49" s="165"/>
      <c r="T49" s="166"/>
      <c r="U49" s="160"/>
      <c r="V49" s="160">
        <f>SUM(V50:V58)</f>
        <v>7.23</v>
      </c>
      <c r="W49" s="160"/>
      <c r="X49" s="160"/>
      <c r="AG49" t="s">
        <v>137</v>
      </c>
    </row>
    <row r="50" spans="1:60" outlineLevel="1" x14ac:dyDescent="0.25">
      <c r="A50" s="167">
        <v>11</v>
      </c>
      <c r="B50" s="168" t="s">
        <v>723</v>
      </c>
      <c r="C50" s="176" t="s">
        <v>724</v>
      </c>
      <c r="D50" s="169" t="s">
        <v>187</v>
      </c>
      <c r="E50" s="170">
        <v>144.69999999999999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2">
        <v>0.43</v>
      </c>
      <c r="O50" s="172">
        <f>ROUND(E50*N50,2)</f>
        <v>62.22</v>
      </c>
      <c r="P50" s="172">
        <v>0</v>
      </c>
      <c r="Q50" s="172">
        <f>ROUND(E50*P50,2)</f>
        <v>0</v>
      </c>
      <c r="R50" s="172" t="s">
        <v>204</v>
      </c>
      <c r="S50" s="172" t="s">
        <v>157</v>
      </c>
      <c r="T50" s="173" t="s">
        <v>157</v>
      </c>
      <c r="U50" s="157">
        <v>0.02</v>
      </c>
      <c r="V50" s="157">
        <f>ROUND(E50*U50,2)</f>
        <v>2.89</v>
      </c>
      <c r="W50" s="157"/>
      <c r="X50" s="157" t="s">
        <v>189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190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55"/>
      <c r="B51" s="156"/>
      <c r="C51" s="249" t="s">
        <v>433</v>
      </c>
      <c r="D51" s="250"/>
      <c r="E51" s="250"/>
      <c r="F51" s="250"/>
      <c r="G51" s="250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192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55"/>
      <c r="B52" s="156"/>
      <c r="C52" s="177" t="s">
        <v>717</v>
      </c>
      <c r="D52" s="158"/>
      <c r="E52" s="159">
        <v>163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146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77" t="s">
        <v>718</v>
      </c>
      <c r="D53" s="158"/>
      <c r="E53" s="159">
        <v>-18.3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146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5">
      <c r="A54" s="155"/>
      <c r="B54" s="156"/>
      <c r="C54" s="240"/>
      <c r="D54" s="241"/>
      <c r="E54" s="241"/>
      <c r="F54" s="241"/>
      <c r="G54" s="241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147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ht="20.399999999999999" outlineLevel="1" x14ac:dyDescent="0.25">
      <c r="A55" s="167">
        <v>12</v>
      </c>
      <c r="B55" s="168" t="s">
        <v>725</v>
      </c>
      <c r="C55" s="176" t="s">
        <v>726</v>
      </c>
      <c r="D55" s="169" t="s">
        <v>187</v>
      </c>
      <c r="E55" s="170">
        <v>144.69999999999999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72">
        <v>0.441</v>
      </c>
      <c r="O55" s="172">
        <f>ROUND(E55*N55,2)</f>
        <v>63.81</v>
      </c>
      <c r="P55" s="172">
        <v>0</v>
      </c>
      <c r="Q55" s="172">
        <f>ROUND(E55*P55,2)</f>
        <v>0</v>
      </c>
      <c r="R55" s="172" t="s">
        <v>204</v>
      </c>
      <c r="S55" s="172" t="s">
        <v>157</v>
      </c>
      <c r="T55" s="173" t="s">
        <v>157</v>
      </c>
      <c r="U55" s="157">
        <v>0.03</v>
      </c>
      <c r="V55" s="157">
        <f>ROUND(E55*U55,2)</f>
        <v>4.34</v>
      </c>
      <c r="W55" s="157"/>
      <c r="X55" s="157" t="s">
        <v>189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190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55"/>
      <c r="B56" s="156"/>
      <c r="C56" s="177" t="s">
        <v>717</v>
      </c>
      <c r="D56" s="158"/>
      <c r="E56" s="159">
        <v>163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146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55"/>
      <c r="B57" s="156"/>
      <c r="C57" s="177" t="s">
        <v>718</v>
      </c>
      <c r="D57" s="158"/>
      <c r="E57" s="159">
        <v>-18.3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146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5">
      <c r="A58" s="155"/>
      <c r="B58" s="156"/>
      <c r="C58" s="240"/>
      <c r="D58" s="241"/>
      <c r="E58" s="241"/>
      <c r="F58" s="241"/>
      <c r="G58" s="241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147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x14ac:dyDescent="0.25">
      <c r="A59" s="161" t="s">
        <v>136</v>
      </c>
      <c r="B59" s="162" t="s">
        <v>96</v>
      </c>
      <c r="C59" s="175" t="s">
        <v>97</v>
      </c>
      <c r="D59" s="163"/>
      <c r="E59" s="164"/>
      <c r="F59" s="165"/>
      <c r="G59" s="165">
        <f>SUMIF(AG60:AG62,"&lt;&gt;NOR",G60:G62)</f>
        <v>0</v>
      </c>
      <c r="H59" s="165"/>
      <c r="I59" s="165">
        <f>SUM(I60:I62)</f>
        <v>0</v>
      </c>
      <c r="J59" s="165"/>
      <c r="K59" s="165">
        <f>SUM(K60:K62)</f>
        <v>0</v>
      </c>
      <c r="L59" s="165"/>
      <c r="M59" s="165">
        <f>SUM(M60:M62)</f>
        <v>0</v>
      </c>
      <c r="N59" s="165"/>
      <c r="O59" s="165">
        <f>SUM(O60:O62)</f>
        <v>0</v>
      </c>
      <c r="P59" s="165"/>
      <c r="Q59" s="165">
        <f>SUM(Q60:Q62)</f>
        <v>0</v>
      </c>
      <c r="R59" s="165"/>
      <c r="S59" s="165"/>
      <c r="T59" s="166"/>
      <c r="U59" s="160"/>
      <c r="V59" s="160">
        <f>SUM(V60:V62)</f>
        <v>49.17</v>
      </c>
      <c r="W59" s="160"/>
      <c r="X59" s="160"/>
      <c r="AG59" t="s">
        <v>137</v>
      </c>
    </row>
    <row r="60" spans="1:60" outlineLevel="1" x14ac:dyDescent="0.25">
      <c r="A60" s="167">
        <v>13</v>
      </c>
      <c r="B60" s="168" t="s">
        <v>677</v>
      </c>
      <c r="C60" s="176" t="s">
        <v>678</v>
      </c>
      <c r="D60" s="169" t="s">
        <v>330</v>
      </c>
      <c r="E60" s="170">
        <v>126.07783000000001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</v>
      </c>
      <c r="O60" s="172">
        <f>ROUND(E60*N60,2)</f>
        <v>0</v>
      </c>
      <c r="P60" s="172">
        <v>0</v>
      </c>
      <c r="Q60" s="172">
        <f>ROUND(E60*P60,2)</f>
        <v>0</v>
      </c>
      <c r="R60" s="172" t="s">
        <v>204</v>
      </c>
      <c r="S60" s="172" t="s">
        <v>157</v>
      </c>
      <c r="T60" s="173" t="s">
        <v>157</v>
      </c>
      <c r="U60" s="157">
        <v>0.39</v>
      </c>
      <c r="V60" s="157">
        <f>ROUND(E60*U60,2)</f>
        <v>49.17</v>
      </c>
      <c r="W60" s="157"/>
      <c r="X60" s="157" t="s">
        <v>679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680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249" t="s">
        <v>681</v>
      </c>
      <c r="D61" s="250"/>
      <c r="E61" s="250"/>
      <c r="F61" s="250"/>
      <c r="G61" s="250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192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5">
      <c r="A62" s="155"/>
      <c r="B62" s="156"/>
      <c r="C62" s="240"/>
      <c r="D62" s="241"/>
      <c r="E62" s="241"/>
      <c r="F62" s="241"/>
      <c r="G62" s="241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147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x14ac:dyDescent="0.25">
      <c r="A63" s="3"/>
      <c r="B63" s="4"/>
      <c r="C63" s="178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AE63">
        <v>15</v>
      </c>
      <c r="AF63">
        <v>21</v>
      </c>
      <c r="AG63" t="s">
        <v>123</v>
      </c>
    </row>
    <row r="64" spans="1:60" x14ac:dyDescent="0.25">
      <c r="A64" s="151"/>
      <c r="B64" s="152" t="s">
        <v>29</v>
      </c>
      <c r="C64" s="179"/>
      <c r="D64" s="153"/>
      <c r="E64" s="154"/>
      <c r="F64" s="154"/>
      <c r="G64" s="174">
        <f>G8+G41+G49+G59</f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AE64">
        <f>SUMIF(L7:L62,AE63,G7:G62)</f>
        <v>0</v>
      </c>
      <c r="AF64">
        <f>SUMIF(L7:L62,AF63,G7:G62)</f>
        <v>0</v>
      </c>
      <c r="AG64" t="s">
        <v>182</v>
      </c>
    </row>
    <row r="65" spans="3:33" x14ac:dyDescent="0.25">
      <c r="C65" s="180"/>
      <c r="D65" s="10"/>
      <c r="AG65" t="s">
        <v>183</v>
      </c>
    </row>
    <row r="66" spans="3:33" x14ac:dyDescent="0.25">
      <c r="D66" s="10"/>
    </row>
    <row r="67" spans="3:33" x14ac:dyDescent="0.25">
      <c r="D67" s="10"/>
    </row>
    <row r="68" spans="3:33" x14ac:dyDescent="0.25">
      <c r="D68" s="10"/>
    </row>
    <row r="69" spans="3:33" x14ac:dyDescent="0.25">
      <c r="D69" s="10"/>
    </row>
    <row r="70" spans="3:33" x14ac:dyDescent="0.25">
      <c r="D70" s="10"/>
    </row>
    <row r="71" spans="3:33" x14ac:dyDescent="0.25">
      <c r="D71" s="10"/>
    </row>
    <row r="72" spans="3:33" x14ac:dyDescent="0.25">
      <c r="D72" s="10"/>
    </row>
    <row r="73" spans="3:33" x14ac:dyDescent="0.25">
      <c r="D73" s="10"/>
    </row>
    <row r="74" spans="3:33" x14ac:dyDescent="0.25">
      <c r="D74" s="10"/>
    </row>
    <row r="75" spans="3:33" x14ac:dyDescent="0.25">
      <c r="D75" s="10"/>
    </row>
    <row r="76" spans="3:33" x14ac:dyDescent="0.25">
      <c r="D76" s="10"/>
    </row>
    <row r="77" spans="3:33" x14ac:dyDescent="0.25">
      <c r="D77" s="10"/>
    </row>
    <row r="78" spans="3:33" x14ac:dyDescent="0.25">
      <c r="D78" s="10"/>
    </row>
    <row r="79" spans="3:33" x14ac:dyDescent="0.25">
      <c r="D79" s="10"/>
    </row>
    <row r="80" spans="3:33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HpHUbI1vPBaQVO2mXT5YM5bJjN6PkbaI+bGt6IUFm524LLfRU+afesHDGl4t/YtAwo7crm0zcJjf95M9gpqFPg==" saltValue="9y/9yq+/TeZ6Py8AuRb8Ig==" spinCount="100000" sheet="1"/>
  <mergeCells count="26">
    <mergeCell ref="C12:G12"/>
    <mergeCell ref="A1:G1"/>
    <mergeCell ref="C2:G2"/>
    <mergeCell ref="C3:G3"/>
    <mergeCell ref="C4:G4"/>
    <mergeCell ref="C10:G10"/>
    <mergeCell ref="C37:G37"/>
    <mergeCell ref="C14:G14"/>
    <mergeCell ref="C16:G16"/>
    <mergeCell ref="C18:G18"/>
    <mergeCell ref="C20:G20"/>
    <mergeCell ref="C22:G22"/>
    <mergeCell ref="C24:G24"/>
    <mergeCell ref="C26:G26"/>
    <mergeCell ref="C28:G28"/>
    <mergeCell ref="C31:G31"/>
    <mergeCell ref="C33:G33"/>
    <mergeCell ref="C35:G35"/>
    <mergeCell ref="C61:G61"/>
    <mergeCell ref="C62:G62"/>
    <mergeCell ref="C40:G40"/>
    <mergeCell ref="C45:G45"/>
    <mergeCell ref="C48:G48"/>
    <mergeCell ref="C51:G51"/>
    <mergeCell ref="C54:G54"/>
    <mergeCell ref="C58:G5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00 00.2 Naklady</vt:lpstr>
      <vt:lpstr>1.1 1.1.1 Pol</vt:lpstr>
      <vt:lpstr>1.1 1.2.2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00.2 Naklady'!Názvy_tisku</vt:lpstr>
      <vt:lpstr>'1.1 1.1.1 Pol'!Názvy_tisku</vt:lpstr>
      <vt:lpstr>'1.1 1.2.2 Pol'!Názvy_tisku</vt:lpstr>
      <vt:lpstr>oadresa</vt:lpstr>
      <vt:lpstr>Stavba!Objednatel</vt:lpstr>
      <vt:lpstr>Stavba!Objekt</vt:lpstr>
      <vt:lpstr>'00 00.2 Naklady'!Oblast_tisku</vt:lpstr>
      <vt:lpstr>'1.1 1.1.1 Pol'!Oblast_tisku</vt:lpstr>
      <vt:lpstr>'1.1 1.2.2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</dc:creator>
  <cp:lastModifiedBy>Milan Přindiš</cp:lastModifiedBy>
  <cp:lastPrinted>2019-03-19T12:27:02Z</cp:lastPrinted>
  <dcterms:created xsi:type="dcterms:W3CDTF">2009-04-08T07:15:50Z</dcterms:created>
  <dcterms:modified xsi:type="dcterms:W3CDTF">2021-08-21T20:08:06Z</dcterms:modified>
</cp:coreProperties>
</file>