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lan Přindiš\Documents\Milan\Obec\Dotace 2021\VŘ Zastávka\"/>
    </mc:Choice>
  </mc:AlternateContent>
  <xr:revisionPtr revIDLastSave="0" documentId="8_{5B133A2C-85FA-4580-A2EB-934785B4259F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 00.2 Naklady" sheetId="12" r:id="rId4"/>
    <sheet name="1.1 1.1.1 Pol" sheetId="13" r:id="rId5"/>
    <sheet name="1.1 1.2.2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00.2 Naklady'!$1:$7</definedName>
    <definedName name="_xlnm.Print_Titles" localSheetId="4">'1.1 1.1.1 Pol'!$1:$7</definedName>
    <definedName name="_xlnm.Print_Titles" localSheetId="5">'1.1 1.2.2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00.2 Naklady'!$A$1:$X$47</definedName>
    <definedName name="_xlnm.Print_Area" localSheetId="4">'1.1 1.1.1 Pol'!$A$1:$X$581</definedName>
    <definedName name="_xlnm.Print_Area" localSheetId="5">'1.1 1.2.2 Pol'!$A$1:$X$65</definedName>
    <definedName name="_xlnm.Print_Area" localSheetId="1">Stavba!$A$1:$J$71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4" l="1"/>
  <c r="M9" i="14" s="1"/>
  <c r="I9" i="14"/>
  <c r="K9" i="14"/>
  <c r="O9" i="14"/>
  <c r="Q9" i="14"/>
  <c r="V9" i="14"/>
  <c r="G13" i="14"/>
  <c r="M13" i="14" s="1"/>
  <c r="I13" i="14"/>
  <c r="K13" i="14"/>
  <c r="O13" i="14"/>
  <c r="Q13" i="14"/>
  <c r="V13" i="14"/>
  <c r="G17" i="14"/>
  <c r="G8" i="14" s="1"/>
  <c r="I17" i="14"/>
  <c r="K17" i="14"/>
  <c r="M17" i="14"/>
  <c r="O17" i="14"/>
  <c r="Q17" i="14"/>
  <c r="V17" i="14"/>
  <c r="G21" i="14"/>
  <c r="M21" i="14" s="1"/>
  <c r="I21" i="14"/>
  <c r="K21" i="14"/>
  <c r="O21" i="14"/>
  <c r="Q21" i="14"/>
  <c r="V21" i="14"/>
  <c r="G25" i="14"/>
  <c r="M25" i="14" s="1"/>
  <c r="I25" i="14"/>
  <c r="K25" i="14"/>
  <c r="O25" i="14"/>
  <c r="Q25" i="14"/>
  <c r="V25" i="14"/>
  <c r="G29" i="14"/>
  <c r="M29" i="14" s="1"/>
  <c r="I29" i="14"/>
  <c r="K29" i="14"/>
  <c r="O29" i="14"/>
  <c r="Q29" i="14"/>
  <c r="V29" i="14"/>
  <c r="G32" i="14"/>
  <c r="M32" i="14" s="1"/>
  <c r="I32" i="14"/>
  <c r="K32" i="14"/>
  <c r="O32" i="14"/>
  <c r="Q32" i="14"/>
  <c r="V32" i="14"/>
  <c r="G36" i="14"/>
  <c r="M36" i="14" s="1"/>
  <c r="I36" i="14"/>
  <c r="K36" i="14"/>
  <c r="O36" i="14"/>
  <c r="Q36" i="14"/>
  <c r="V36" i="14"/>
  <c r="I41" i="14"/>
  <c r="Q41" i="14"/>
  <c r="G42" i="14"/>
  <c r="I42" i="14"/>
  <c r="K42" i="14"/>
  <c r="K41" i="14" s="1"/>
  <c r="M42" i="14"/>
  <c r="O42" i="14"/>
  <c r="Q42" i="14"/>
  <c r="V42" i="14"/>
  <c r="V41" i="14" s="1"/>
  <c r="G46" i="14"/>
  <c r="G41" i="14" s="1"/>
  <c r="I46" i="14"/>
  <c r="K46" i="14"/>
  <c r="O46" i="14"/>
  <c r="O41" i="14" s="1"/>
  <c r="Q46" i="14"/>
  <c r="V46" i="14"/>
  <c r="G50" i="14"/>
  <c r="M50" i="14" s="1"/>
  <c r="I50" i="14"/>
  <c r="K50" i="14"/>
  <c r="K49" i="14" s="1"/>
  <c r="O50" i="14"/>
  <c r="O49" i="14" s="1"/>
  <c r="Q50" i="14"/>
  <c r="V50" i="14"/>
  <c r="V49" i="14" s="1"/>
  <c r="G55" i="14"/>
  <c r="I55" i="14"/>
  <c r="K55" i="14"/>
  <c r="O55" i="14"/>
  <c r="Q55" i="14"/>
  <c r="V55" i="14"/>
  <c r="G59" i="14"/>
  <c r="K59" i="14"/>
  <c r="O59" i="14"/>
  <c r="G60" i="14"/>
  <c r="M60" i="14" s="1"/>
  <c r="M59" i="14" s="1"/>
  <c r="I60" i="14"/>
  <c r="I59" i="14" s="1"/>
  <c r="K60" i="14"/>
  <c r="O60" i="14"/>
  <c r="Q60" i="14"/>
  <c r="Q59" i="14" s="1"/>
  <c r="V60" i="14"/>
  <c r="V59" i="14" s="1"/>
  <c r="AE64" i="14"/>
  <c r="F45" i="1" s="1"/>
  <c r="BA527" i="13"/>
  <c r="BA302" i="13"/>
  <c r="BA298" i="13"/>
  <c r="BA294" i="13"/>
  <c r="BA290" i="13"/>
  <c r="BA186" i="13"/>
  <c r="BA182" i="13"/>
  <c r="BA174" i="13"/>
  <c r="BA143" i="13"/>
  <c r="BA125" i="13"/>
  <c r="BA74" i="13"/>
  <c r="BA56" i="13"/>
  <c r="BA50" i="13"/>
  <c r="BA46" i="13"/>
  <c r="BA41" i="13"/>
  <c r="BA37" i="13"/>
  <c r="BA18" i="13"/>
  <c r="BA14" i="13"/>
  <c r="BA10" i="13"/>
  <c r="G9" i="13"/>
  <c r="M9" i="13" s="1"/>
  <c r="I9" i="13"/>
  <c r="K9" i="13"/>
  <c r="O9" i="13"/>
  <c r="Q9" i="13"/>
  <c r="V9" i="13"/>
  <c r="G13" i="13"/>
  <c r="M13" i="13" s="1"/>
  <c r="I13" i="13"/>
  <c r="K13" i="13"/>
  <c r="O13" i="13"/>
  <c r="Q13" i="13"/>
  <c r="V13" i="13"/>
  <c r="G17" i="13"/>
  <c r="M17" i="13" s="1"/>
  <c r="I17" i="13"/>
  <c r="K17" i="13"/>
  <c r="O17" i="13"/>
  <c r="Q17" i="13"/>
  <c r="V17" i="13"/>
  <c r="G21" i="13"/>
  <c r="M21" i="13" s="1"/>
  <c r="I21" i="13"/>
  <c r="K21" i="13"/>
  <c r="O21" i="13"/>
  <c r="Q21" i="13"/>
  <c r="V21" i="13"/>
  <c r="G25" i="13"/>
  <c r="I25" i="13"/>
  <c r="K25" i="13"/>
  <c r="M25" i="13"/>
  <c r="O25" i="13"/>
  <c r="Q25" i="13"/>
  <c r="V25" i="13"/>
  <c r="G28" i="13"/>
  <c r="M28" i="13" s="1"/>
  <c r="I28" i="13"/>
  <c r="K28" i="13"/>
  <c r="O28" i="13"/>
  <c r="Q28" i="13"/>
  <c r="V28" i="13"/>
  <c r="G32" i="13"/>
  <c r="I32" i="13"/>
  <c r="K32" i="13"/>
  <c r="M32" i="13"/>
  <c r="O32" i="13"/>
  <c r="Q32" i="13"/>
  <c r="V32" i="13"/>
  <c r="G36" i="13"/>
  <c r="M36" i="13" s="1"/>
  <c r="I36" i="13"/>
  <c r="K36" i="13"/>
  <c r="O36" i="13"/>
  <c r="Q36" i="13"/>
  <c r="V36" i="13"/>
  <c r="G40" i="13"/>
  <c r="M40" i="13" s="1"/>
  <c r="I40" i="13"/>
  <c r="K40" i="13"/>
  <c r="O40" i="13"/>
  <c r="Q40" i="13"/>
  <c r="V40" i="13"/>
  <c r="G45" i="13"/>
  <c r="M45" i="13" s="1"/>
  <c r="I45" i="13"/>
  <c r="K45" i="13"/>
  <c r="O45" i="13"/>
  <c r="Q45" i="13"/>
  <c r="V45" i="13"/>
  <c r="G49" i="13"/>
  <c r="M49" i="13" s="1"/>
  <c r="I49" i="13"/>
  <c r="K49" i="13"/>
  <c r="O49" i="13"/>
  <c r="Q49" i="13"/>
  <c r="V49" i="13"/>
  <c r="G55" i="13"/>
  <c r="M55" i="13" s="1"/>
  <c r="I55" i="13"/>
  <c r="K55" i="13"/>
  <c r="O55" i="13"/>
  <c r="Q55" i="13"/>
  <c r="V55" i="13"/>
  <c r="G59" i="13"/>
  <c r="I59" i="13"/>
  <c r="K59" i="13"/>
  <c r="M59" i="13"/>
  <c r="O59" i="13"/>
  <c r="Q59" i="13"/>
  <c r="V59" i="13"/>
  <c r="G65" i="13"/>
  <c r="M65" i="13" s="1"/>
  <c r="I65" i="13"/>
  <c r="K65" i="13"/>
  <c r="O65" i="13"/>
  <c r="Q65" i="13"/>
  <c r="V65" i="13"/>
  <c r="G69" i="13"/>
  <c r="I69" i="13"/>
  <c r="K69" i="13"/>
  <c r="M69" i="13"/>
  <c r="O69" i="13"/>
  <c r="Q69" i="13"/>
  <c r="V69" i="13"/>
  <c r="G73" i="13"/>
  <c r="M73" i="13" s="1"/>
  <c r="I73" i="13"/>
  <c r="K73" i="13"/>
  <c r="O73" i="13"/>
  <c r="Q73" i="13"/>
  <c r="V73" i="13"/>
  <c r="G77" i="13"/>
  <c r="M77" i="13" s="1"/>
  <c r="I77" i="13"/>
  <c r="K77" i="13"/>
  <c r="O77" i="13"/>
  <c r="Q77" i="13"/>
  <c r="V77" i="13"/>
  <c r="G81" i="13"/>
  <c r="M81" i="13" s="1"/>
  <c r="I81" i="13"/>
  <c r="K81" i="13"/>
  <c r="O81" i="13"/>
  <c r="Q81" i="13"/>
  <c r="V81" i="13"/>
  <c r="G86" i="13"/>
  <c r="M86" i="13" s="1"/>
  <c r="I86" i="13"/>
  <c r="K86" i="13"/>
  <c r="O86" i="13"/>
  <c r="Q86" i="13"/>
  <c r="V86" i="13"/>
  <c r="G90" i="13"/>
  <c r="M90" i="13" s="1"/>
  <c r="I90" i="13"/>
  <c r="K90" i="13"/>
  <c r="O90" i="13"/>
  <c r="Q90" i="13"/>
  <c r="V90" i="13"/>
  <c r="G94" i="13"/>
  <c r="I94" i="13"/>
  <c r="K94" i="13"/>
  <c r="M94" i="13"/>
  <c r="O94" i="13"/>
  <c r="Q94" i="13"/>
  <c r="V94" i="13"/>
  <c r="G98" i="13"/>
  <c r="M98" i="13" s="1"/>
  <c r="I98" i="13"/>
  <c r="K98" i="13"/>
  <c r="O98" i="13"/>
  <c r="Q98" i="13"/>
  <c r="V98" i="13"/>
  <c r="G102" i="13"/>
  <c r="I102" i="13"/>
  <c r="K102" i="13"/>
  <c r="M102" i="13"/>
  <c r="O102" i="13"/>
  <c r="Q102" i="13"/>
  <c r="V102" i="13"/>
  <c r="G106" i="13"/>
  <c r="M106" i="13" s="1"/>
  <c r="I106" i="13"/>
  <c r="K106" i="13"/>
  <c r="O106" i="13"/>
  <c r="Q106" i="13"/>
  <c r="V106" i="13"/>
  <c r="G109" i="13"/>
  <c r="M109" i="13" s="1"/>
  <c r="I109" i="13"/>
  <c r="K109" i="13"/>
  <c r="O109" i="13"/>
  <c r="Q109" i="13"/>
  <c r="V109" i="13"/>
  <c r="G114" i="13"/>
  <c r="M114" i="13" s="1"/>
  <c r="I114" i="13"/>
  <c r="K114" i="13"/>
  <c r="O114" i="13"/>
  <c r="Q114" i="13"/>
  <c r="V114" i="13"/>
  <c r="G118" i="13"/>
  <c r="M118" i="13" s="1"/>
  <c r="I118" i="13"/>
  <c r="K118" i="13"/>
  <c r="O118" i="13"/>
  <c r="Q118" i="13"/>
  <c r="V118" i="13"/>
  <c r="G124" i="13"/>
  <c r="M124" i="13" s="1"/>
  <c r="I124" i="13"/>
  <c r="K124" i="13"/>
  <c r="O124" i="13"/>
  <c r="Q124" i="13"/>
  <c r="V124" i="13"/>
  <c r="G130" i="13"/>
  <c r="I130" i="13"/>
  <c r="K130" i="13"/>
  <c r="M130" i="13"/>
  <c r="O130" i="13"/>
  <c r="Q130" i="13"/>
  <c r="V130" i="13"/>
  <c r="G134" i="13"/>
  <c r="M134" i="13" s="1"/>
  <c r="I134" i="13"/>
  <c r="K134" i="13"/>
  <c r="O134" i="13"/>
  <c r="Q134" i="13"/>
  <c r="V134" i="13"/>
  <c r="G138" i="13"/>
  <c r="I138" i="13"/>
  <c r="K138" i="13"/>
  <c r="M138" i="13"/>
  <c r="O138" i="13"/>
  <c r="Q138" i="13"/>
  <c r="V138" i="13"/>
  <c r="G142" i="13"/>
  <c r="M142" i="13" s="1"/>
  <c r="I142" i="13"/>
  <c r="K142" i="13"/>
  <c r="O142" i="13"/>
  <c r="Q142" i="13"/>
  <c r="V142" i="13"/>
  <c r="G146" i="13"/>
  <c r="M146" i="13" s="1"/>
  <c r="I146" i="13"/>
  <c r="K146" i="13"/>
  <c r="O146" i="13"/>
  <c r="Q146" i="13"/>
  <c r="V146" i="13"/>
  <c r="G150" i="13"/>
  <c r="M150" i="13" s="1"/>
  <c r="I150" i="13"/>
  <c r="K150" i="13"/>
  <c r="O150" i="13"/>
  <c r="Q150" i="13"/>
  <c r="V150" i="13"/>
  <c r="G153" i="13"/>
  <c r="M153" i="13" s="1"/>
  <c r="I153" i="13"/>
  <c r="K153" i="13"/>
  <c r="O153" i="13"/>
  <c r="Q153" i="13"/>
  <c r="V153" i="13"/>
  <c r="G156" i="13"/>
  <c r="M156" i="13" s="1"/>
  <c r="I156" i="13"/>
  <c r="K156" i="13"/>
  <c r="O156" i="13"/>
  <c r="Q156" i="13"/>
  <c r="V156" i="13"/>
  <c r="G159" i="13"/>
  <c r="I159" i="13"/>
  <c r="K159" i="13"/>
  <c r="M159" i="13"/>
  <c r="O159" i="13"/>
  <c r="Q159" i="13"/>
  <c r="V159" i="13"/>
  <c r="G165" i="13"/>
  <c r="M165" i="13" s="1"/>
  <c r="I165" i="13"/>
  <c r="K165" i="13"/>
  <c r="O165" i="13"/>
  <c r="Q165" i="13"/>
  <c r="V165" i="13"/>
  <c r="G169" i="13"/>
  <c r="I169" i="13"/>
  <c r="K169" i="13"/>
  <c r="O169" i="13"/>
  <c r="Q169" i="13"/>
  <c r="V169" i="13"/>
  <c r="G173" i="13"/>
  <c r="I173" i="13"/>
  <c r="K173" i="13"/>
  <c r="M173" i="13"/>
  <c r="O173" i="13"/>
  <c r="Q173" i="13"/>
  <c r="V173" i="13"/>
  <c r="G178" i="13"/>
  <c r="M178" i="13" s="1"/>
  <c r="I178" i="13"/>
  <c r="K178" i="13"/>
  <c r="O178" i="13"/>
  <c r="Q178" i="13"/>
  <c r="V178" i="13"/>
  <c r="G181" i="13"/>
  <c r="I181" i="13"/>
  <c r="K181" i="13"/>
  <c r="M181" i="13"/>
  <c r="O181" i="13"/>
  <c r="Q181" i="13"/>
  <c r="V181" i="13"/>
  <c r="G185" i="13"/>
  <c r="M185" i="13" s="1"/>
  <c r="I185" i="13"/>
  <c r="K185" i="13"/>
  <c r="O185" i="13"/>
  <c r="Q185" i="13"/>
  <c r="V185" i="13"/>
  <c r="G189" i="13"/>
  <c r="M189" i="13" s="1"/>
  <c r="I189" i="13"/>
  <c r="K189" i="13"/>
  <c r="O189" i="13"/>
  <c r="Q189" i="13"/>
  <c r="V189" i="13"/>
  <c r="G193" i="13"/>
  <c r="M193" i="13" s="1"/>
  <c r="I193" i="13"/>
  <c r="K193" i="13"/>
  <c r="O193" i="13"/>
  <c r="Q193" i="13"/>
  <c r="V193" i="13"/>
  <c r="G197" i="13"/>
  <c r="G196" i="13" s="1"/>
  <c r="I56" i="1" s="1"/>
  <c r="I197" i="13"/>
  <c r="K197" i="13"/>
  <c r="O197" i="13"/>
  <c r="Q197" i="13"/>
  <c r="V197" i="13"/>
  <c r="G200" i="13"/>
  <c r="I200" i="13"/>
  <c r="K200" i="13"/>
  <c r="M200" i="13"/>
  <c r="O200" i="13"/>
  <c r="Q200" i="13"/>
  <c r="V200" i="13"/>
  <c r="G203" i="13"/>
  <c r="M203" i="13" s="1"/>
  <c r="I203" i="13"/>
  <c r="K203" i="13"/>
  <c r="O203" i="13"/>
  <c r="Q203" i="13"/>
  <c r="V203" i="13"/>
  <c r="G207" i="13"/>
  <c r="M207" i="13" s="1"/>
  <c r="I207" i="13"/>
  <c r="K207" i="13"/>
  <c r="O207" i="13"/>
  <c r="Q207" i="13"/>
  <c r="V207" i="13"/>
  <c r="G211" i="13"/>
  <c r="I211" i="13"/>
  <c r="K211" i="13"/>
  <c r="M211" i="13"/>
  <c r="O211" i="13"/>
  <c r="Q211" i="13"/>
  <c r="V211" i="13"/>
  <c r="G215" i="13"/>
  <c r="M215" i="13" s="1"/>
  <c r="I215" i="13"/>
  <c r="K215" i="13"/>
  <c r="O215" i="13"/>
  <c r="Q215" i="13"/>
  <c r="V215" i="13"/>
  <c r="G219" i="13"/>
  <c r="M219" i="13" s="1"/>
  <c r="I219" i="13"/>
  <c r="K219" i="13"/>
  <c r="O219" i="13"/>
  <c r="Q219" i="13"/>
  <c r="V219" i="13"/>
  <c r="G223" i="13"/>
  <c r="M223" i="13" s="1"/>
  <c r="I223" i="13"/>
  <c r="K223" i="13"/>
  <c r="O223" i="13"/>
  <c r="Q223" i="13"/>
  <c r="V223" i="13"/>
  <c r="G231" i="13"/>
  <c r="M231" i="13" s="1"/>
  <c r="I231" i="13"/>
  <c r="K231" i="13"/>
  <c r="O231" i="13"/>
  <c r="Q231" i="13"/>
  <c r="V231" i="13"/>
  <c r="G234" i="13"/>
  <c r="M234" i="13" s="1"/>
  <c r="I234" i="13"/>
  <c r="K234" i="13"/>
  <c r="O234" i="13"/>
  <c r="Q234" i="13"/>
  <c r="V234" i="13"/>
  <c r="G237" i="13"/>
  <c r="I237" i="13"/>
  <c r="K237" i="13"/>
  <c r="M237" i="13"/>
  <c r="O237" i="13"/>
  <c r="Q237" i="13"/>
  <c r="V237" i="13"/>
  <c r="G240" i="13"/>
  <c r="M240" i="13" s="1"/>
  <c r="I240" i="13"/>
  <c r="K240" i="13"/>
  <c r="O240" i="13"/>
  <c r="Q240" i="13"/>
  <c r="V240" i="13"/>
  <c r="G244" i="13"/>
  <c r="I244" i="13"/>
  <c r="K244" i="13"/>
  <c r="M244" i="13"/>
  <c r="O244" i="13"/>
  <c r="Q244" i="13"/>
  <c r="V244" i="13"/>
  <c r="G248" i="13"/>
  <c r="M248" i="13" s="1"/>
  <c r="I248" i="13"/>
  <c r="K248" i="13"/>
  <c r="O248" i="13"/>
  <c r="Q248" i="13"/>
  <c r="V248" i="13"/>
  <c r="G251" i="13"/>
  <c r="M251" i="13" s="1"/>
  <c r="I251" i="13"/>
  <c r="K251" i="13"/>
  <c r="O251" i="13"/>
  <c r="Q251" i="13"/>
  <c r="V251" i="13"/>
  <c r="G254" i="13"/>
  <c r="M254" i="13" s="1"/>
  <c r="I254" i="13"/>
  <c r="K254" i="13"/>
  <c r="O254" i="13"/>
  <c r="Q254" i="13"/>
  <c r="V254" i="13"/>
  <c r="G258" i="13"/>
  <c r="M258" i="13" s="1"/>
  <c r="I258" i="13"/>
  <c r="K258" i="13"/>
  <c r="O258" i="13"/>
  <c r="Q258" i="13"/>
  <c r="V258" i="13"/>
  <c r="G262" i="13"/>
  <c r="I262" i="13"/>
  <c r="K262" i="13"/>
  <c r="M262" i="13"/>
  <c r="O262" i="13"/>
  <c r="Q262" i="13"/>
  <c r="V262" i="13"/>
  <c r="G266" i="13"/>
  <c r="M266" i="13" s="1"/>
  <c r="I266" i="13"/>
  <c r="K266" i="13"/>
  <c r="O266" i="13"/>
  <c r="Q266" i="13"/>
  <c r="V266" i="13"/>
  <c r="G270" i="13"/>
  <c r="M270" i="13" s="1"/>
  <c r="I270" i="13"/>
  <c r="K270" i="13"/>
  <c r="O270" i="13"/>
  <c r="Q270" i="13"/>
  <c r="V270" i="13"/>
  <c r="G274" i="13"/>
  <c r="M274" i="13" s="1"/>
  <c r="I274" i="13"/>
  <c r="K274" i="13"/>
  <c r="O274" i="13"/>
  <c r="Q274" i="13"/>
  <c r="V274" i="13"/>
  <c r="G278" i="13"/>
  <c r="M278" i="13" s="1"/>
  <c r="I278" i="13"/>
  <c r="K278" i="13"/>
  <c r="O278" i="13"/>
  <c r="Q278" i="13"/>
  <c r="V278" i="13"/>
  <c r="G281" i="13"/>
  <c r="M281" i="13" s="1"/>
  <c r="I281" i="13"/>
  <c r="K281" i="13"/>
  <c r="O281" i="13"/>
  <c r="Q281" i="13"/>
  <c r="V281" i="13"/>
  <c r="G285" i="13"/>
  <c r="I285" i="13"/>
  <c r="K285" i="13"/>
  <c r="M285" i="13"/>
  <c r="O285" i="13"/>
  <c r="Q285" i="13"/>
  <c r="V285" i="13"/>
  <c r="G289" i="13"/>
  <c r="M289" i="13" s="1"/>
  <c r="I289" i="13"/>
  <c r="K289" i="13"/>
  <c r="O289" i="13"/>
  <c r="Q289" i="13"/>
  <c r="V289" i="13"/>
  <c r="G293" i="13"/>
  <c r="I293" i="13"/>
  <c r="K293" i="13"/>
  <c r="M293" i="13"/>
  <c r="O293" i="13"/>
  <c r="Q293" i="13"/>
  <c r="V293" i="13"/>
  <c r="G297" i="13"/>
  <c r="M297" i="13" s="1"/>
  <c r="I297" i="13"/>
  <c r="K297" i="13"/>
  <c r="O297" i="13"/>
  <c r="Q297" i="13"/>
  <c r="V297" i="13"/>
  <c r="G301" i="13"/>
  <c r="M301" i="13" s="1"/>
  <c r="I301" i="13"/>
  <c r="K301" i="13"/>
  <c r="O301" i="13"/>
  <c r="Q301" i="13"/>
  <c r="V301" i="13"/>
  <c r="G305" i="13"/>
  <c r="M305" i="13" s="1"/>
  <c r="I305" i="13"/>
  <c r="K305" i="13"/>
  <c r="O305" i="13"/>
  <c r="Q305" i="13"/>
  <c r="V305" i="13"/>
  <c r="G308" i="13"/>
  <c r="M308" i="13" s="1"/>
  <c r="I308" i="13"/>
  <c r="K308" i="13"/>
  <c r="O308" i="13"/>
  <c r="Q308" i="13"/>
  <c r="V308" i="13"/>
  <c r="G312" i="13"/>
  <c r="M312" i="13" s="1"/>
  <c r="I312" i="13"/>
  <c r="K312" i="13"/>
  <c r="O312" i="13"/>
  <c r="Q312" i="13"/>
  <c r="V312" i="13"/>
  <c r="G316" i="13"/>
  <c r="I316" i="13"/>
  <c r="K316" i="13"/>
  <c r="M316" i="13"/>
  <c r="O316" i="13"/>
  <c r="Q316" i="13"/>
  <c r="V316" i="13"/>
  <c r="G321" i="13"/>
  <c r="M321" i="13" s="1"/>
  <c r="I321" i="13"/>
  <c r="K321" i="13"/>
  <c r="O321" i="13"/>
  <c r="Q321" i="13"/>
  <c r="V321" i="13"/>
  <c r="G324" i="13"/>
  <c r="I324" i="13"/>
  <c r="K324" i="13"/>
  <c r="M324" i="13"/>
  <c r="O324" i="13"/>
  <c r="Q324" i="13"/>
  <c r="V324" i="13"/>
  <c r="G327" i="13"/>
  <c r="M327" i="13" s="1"/>
  <c r="I327" i="13"/>
  <c r="K327" i="13"/>
  <c r="O327" i="13"/>
  <c r="Q327" i="13"/>
  <c r="V327" i="13"/>
  <c r="G330" i="13"/>
  <c r="M330" i="13" s="1"/>
  <c r="I330" i="13"/>
  <c r="K330" i="13"/>
  <c r="O330" i="13"/>
  <c r="Q330" i="13"/>
  <c r="V330" i="13"/>
  <c r="G333" i="13"/>
  <c r="M333" i="13" s="1"/>
  <c r="I333" i="13"/>
  <c r="K333" i="13"/>
  <c r="O333" i="13"/>
  <c r="Q333" i="13"/>
  <c r="V333" i="13"/>
  <c r="G336" i="13"/>
  <c r="M336" i="13" s="1"/>
  <c r="I336" i="13"/>
  <c r="K336" i="13"/>
  <c r="O336" i="13"/>
  <c r="Q336" i="13"/>
  <c r="V336" i="13"/>
  <c r="G339" i="13"/>
  <c r="M339" i="13" s="1"/>
  <c r="I339" i="13"/>
  <c r="K339" i="13"/>
  <c r="O339" i="13"/>
  <c r="Q339" i="13"/>
  <c r="V339" i="13"/>
  <c r="G343" i="13"/>
  <c r="M343" i="13" s="1"/>
  <c r="M342" i="13" s="1"/>
  <c r="I343" i="13"/>
  <c r="I342" i="13" s="1"/>
  <c r="K343" i="13"/>
  <c r="K342" i="13" s="1"/>
  <c r="O343" i="13"/>
  <c r="O342" i="13" s="1"/>
  <c r="Q343" i="13"/>
  <c r="Q342" i="13" s="1"/>
  <c r="V343" i="13"/>
  <c r="V342" i="13" s="1"/>
  <c r="G347" i="13"/>
  <c r="I347" i="13"/>
  <c r="K347" i="13"/>
  <c r="K346" i="13" s="1"/>
  <c r="O347" i="13"/>
  <c r="O346" i="13" s="1"/>
  <c r="Q347" i="13"/>
  <c r="V347" i="13"/>
  <c r="G350" i="13"/>
  <c r="M350" i="13" s="1"/>
  <c r="I350" i="13"/>
  <c r="I346" i="13" s="1"/>
  <c r="K350" i="13"/>
  <c r="O350" i="13"/>
  <c r="Q350" i="13"/>
  <c r="Q346" i="13" s="1"/>
  <c r="V350" i="13"/>
  <c r="G354" i="13"/>
  <c r="I354" i="13"/>
  <c r="K354" i="13"/>
  <c r="M354" i="13"/>
  <c r="O354" i="13"/>
  <c r="Q354" i="13"/>
  <c r="V354" i="13"/>
  <c r="G358" i="13"/>
  <c r="I358" i="13"/>
  <c r="K358" i="13"/>
  <c r="O358" i="13"/>
  <c r="Q358" i="13"/>
  <c r="V358" i="13"/>
  <c r="G362" i="13"/>
  <c r="M362" i="13" s="1"/>
  <c r="I362" i="13"/>
  <c r="K362" i="13"/>
  <c r="O362" i="13"/>
  <c r="Q362" i="13"/>
  <c r="V362" i="13"/>
  <c r="G366" i="13"/>
  <c r="M366" i="13" s="1"/>
  <c r="I366" i="13"/>
  <c r="K366" i="13"/>
  <c r="O366" i="13"/>
  <c r="Q366" i="13"/>
  <c r="V366" i="13"/>
  <c r="G371" i="13"/>
  <c r="M371" i="13" s="1"/>
  <c r="I371" i="13"/>
  <c r="K371" i="13"/>
  <c r="O371" i="13"/>
  <c r="Q371" i="13"/>
  <c r="V371" i="13"/>
  <c r="G375" i="13"/>
  <c r="M375" i="13" s="1"/>
  <c r="I375" i="13"/>
  <c r="K375" i="13"/>
  <c r="O375" i="13"/>
  <c r="Q375" i="13"/>
  <c r="V375" i="13"/>
  <c r="G379" i="13"/>
  <c r="I379" i="13"/>
  <c r="K379" i="13"/>
  <c r="M379" i="13"/>
  <c r="O379" i="13"/>
  <c r="Q379" i="13"/>
  <c r="V379" i="13"/>
  <c r="G383" i="13"/>
  <c r="M383" i="13" s="1"/>
  <c r="I383" i="13"/>
  <c r="K383" i="13"/>
  <c r="O383" i="13"/>
  <c r="Q383" i="13"/>
  <c r="V383" i="13"/>
  <c r="G386" i="13"/>
  <c r="I386" i="13"/>
  <c r="K386" i="13"/>
  <c r="M386" i="13"/>
  <c r="O386" i="13"/>
  <c r="Q386" i="13"/>
  <c r="V386" i="13"/>
  <c r="G390" i="13"/>
  <c r="M390" i="13" s="1"/>
  <c r="I390" i="13"/>
  <c r="K390" i="13"/>
  <c r="O390" i="13"/>
  <c r="Q390" i="13"/>
  <c r="V390" i="13"/>
  <c r="G395" i="13"/>
  <c r="M395" i="13" s="1"/>
  <c r="I395" i="13"/>
  <c r="K395" i="13"/>
  <c r="O395" i="13"/>
  <c r="Q395" i="13"/>
  <c r="V395" i="13"/>
  <c r="G399" i="13"/>
  <c r="M399" i="13" s="1"/>
  <c r="I399" i="13"/>
  <c r="K399" i="13"/>
  <c r="O399" i="13"/>
  <c r="Q399" i="13"/>
  <c r="V399" i="13"/>
  <c r="G402" i="13"/>
  <c r="M402" i="13" s="1"/>
  <c r="I402" i="13"/>
  <c r="K402" i="13"/>
  <c r="O402" i="13"/>
  <c r="Q402" i="13"/>
  <c r="V402" i="13"/>
  <c r="G406" i="13"/>
  <c r="M406" i="13" s="1"/>
  <c r="I406" i="13"/>
  <c r="K406" i="13"/>
  <c r="O406" i="13"/>
  <c r="Q406" i="13"/>
  <c r="V406" i="13"/>
  <c r="G409" i="13"/>
  <c r="I409" i="13"/>
  <c r="K409" i="13"/>
  <c r="M409" i="13"/>
  <c r="O409" i="13"/>
  <c r="Q409" i="13"/>
  <c r="V409" i="13"/>
  <c r="G412" i="13"/>
  <c r="M412" i="13" s="1"/>
  <c r="I412" i="13"/>
  <c r="K412" i="13"/>
  <c r="O412" i="13"/>
  <c r="Q412" i="13"/>
  <c r="V412" i="13"/>
  <c r="G416" i="13"/>
  <c r="I416" i="13"/>
  <c r="K416" i="13"/>
  <c r="M416" i="13"/>
  <c r="O416" i="13"/>
  <c r="Q416" i="13"/>
  <c r="V416" i="13"/>
  <c r="G419" i="13"/>
  <c r="M419" i="13" s="1"/>
  <c r="I419" i="13"/>
  <c r="K419" i="13"/>
  <c r="O419" i="13"/>
  <c r="Q419" i="13"/>
  <c r="V419" i="13"/>
  <c r="G423" i="13"/>
  <c r="M423" i="13" s="1"/>
  <c r="I423" i="13"/>
  <c r="K423" i="13"/>
  <c r="O423" i="13"/>
  <c r="Q423" i="13"/>
  <c r="V423" i="13"/>
  <c r="G426" i="13"/>
  <c r="M426" i="13" s="1"/>
  <c r="I426" i="13"/>
  <c r="K426" i="13"/>
  <c r="O426" i="13"/>
  <c r="Q426" i="13"/>
  <c r="V426" i="13"/>
  <c r="G429" i="13"/>
  <c r="M429" i="13" s="1"/>
  <c r="I429" i="13"/>
  <c r="K429" i="13"/>
  <c r="O429" i="13"/>
  <c r="Q429" i="13"/>
  <c r="V429" i="13"/>
  <c r="G432" i="13"/>
  <c r="M432" i="13" s="1"/>
  <c r="I432" i="13"/>
  <c r="K432" i="13"/>
  <c r="O432" i="13"/>
  <c r="Q432" i="13"/>
  <c r="V432" i="13"/>
  <c r="G435" i="13"/>
  <c r="I435" i="13"/>
  <c r="K435" i="13"/>
  <c r="M435" i="13"/>
  <c r="O435" i="13"/>
  <c r="Q435" i="13"/>
  <c r="V435" i="13"/>
  <c r="G438" i="13"/>
  <c r="M438" i="13" s="1"/>
  <c r="I438" i="13"/>
  <c r="K438" i="13"/>
  <c r="O438" i="13"/>
  <c r="Q438" i="13"/>
  <c r="V438" i="13"/>
  <c r="G441" i="13"/>
  <c r="I441" i="13"/>
  <c r="K441" i="13"/>
  <c r="M441" i="13"/>
  <c r="O441" i="13"/>
  <c r="Q441" i="13"/>
  <c r="V441" i="13"/>
  <c r="G444" i="13"/>
  <c r="M444" i="13" s="1"/>
  <c r="I444" i="13"/>
  <c r="K444" i="13"/>
  <c r="O444" i="13"/>
  <c r="Q444" i="13"/>
  <c r="V444" i="13"/>
  <c r="G447" i="13"/>
  <c r="M447" i="13" s="1"/>
  <c r="I447" i="13"/>
  <c r="K447" i="13"/>
  <c r="O447" i="13"/>
  <c r="Q447" i="13"/>
  <c r="V447" i="13"/>
  <c r="G450" i="13"/>
  <c r="M450" i="13" s="1"/>
  <c r="I450" i="13"/>
  <c r="K450" i="13"/>
  <c r="O450" i="13"/>
  <c r="Q450" i="13"/>
  <c r="V450" i="13"/>
  <c r="G453" i="13"/>
  <c r="M453" i="13" s="1"/>
  <c r="I453" i="13"/>
  <c r="K453" i="13"/>
  <c r="O453" i="13"/>
  <c r="Q453" i="13"/>
  <c r="V453" i="13"/>
  <c r="G457" i="13"/>
  <c r="M457" i="13" s="1"/>
  <c r="I457" i="13"/>
  <c r="K457" i="13"/>
  <c r="O457" i="13"/>
  <c r="Q457" i="13"/>
  <c r="V457" i="13"/>
  <c r="G460" i="13"/>
  <c r="M460" i="13" s="1"/>
  <c r="I460" i="13"/>
  <c r="K460" i="13"/>
  <c r="O460" i="13"/>
  <c r="Q460" i="13"/>
  <c r="V460" i="13"/>
  <c r="G463" i="13"/>
  <c r="M463" i="13" s="1"/>
  <c r="I463" i="13"/>
  <c r="K463" i="13"/>
  <c r="O463" i="13"/>
  <c r="Q463" i="13"/>
  <c r="V463" i="13"/>
  <c r="G466" i="13"/>
  <c r="M466" i="13" s="1"/>
  <c r="I466" i="13"/>
  <c r="K466" i="13"/>
  <c r="O466" i="13"/>
  <c r="Q466" i="13"/>
  <c r="V466" i="13"/>
  <c r="G470" i="13"/>
  <c r="I470" i="13"/>
  <c r="K470" i="13"/>
  <c r="M470" i="13"/>
  <c r="O470" i="13"/>
  <c r="Q470" i="13"/>
  <c r="V470" i="13"/>
  <c r="G474" i="13"/>
  <c r="M474" i="13" s="1"/>
  <c r="I474" i="13"/>
  <c r="K474" i="13"/>
  <c r="O474" i="13"/>
  <c r="Q474" i="13"/>
  <c r="V474" i="13"/>
  <c r="G478" i="13"/>
  <c r="I478" i="13"/>
  <c r="K478" i="13"/>
  <c r="M478" i="13"/>
  <c r="O478" i="13"/>
  <c r="Q478" i="13"/>
  <c r="V478" i="13"/>
  <c r="G482" i="13"/>
  <c r="M482" i="13" s="1"/>
  <c r="I482" i="13"/>
  <c r="K482" i="13"/>
  <c r="O482" i="13"/>
  <c r="Q482" i="13"/>
  <c r="V482" i="13"/>
  <c r="G486" i="13"/>
  <c r="M486" i="13" s="1"/>
  <c r="I486" i="13"/>
  <c r="K486" i="13"/>
  <c r="O486" i="13"/>
  <c r="Q486" i="13"/>
  <c r="V486" i="13"/>
  <c r="G491" i="13"/>
  <c r="M491" i="13" s="1"/>
  <c r="I491" i="13"/>
  <c r="K491" i="13"/>
  <c r="O491" i="13"/>
  <c r="Q491" i="13"/>
  <c r="V491" i="13"/>
  <c r="G494" i="13"/>
  <c r="M494" i="13" s="1"/>
  <c r="I494" i="13"/>
  <c r="K494" i="13"/>
  <c r="O494" i="13"/>
  <c r="Q494" i="13"/>
  <c r="V494" i="13"/>
  <c r="G497" i="13"/>
  <c r="M497" i="13" s="1"/>
  <c r="I497" i="13"/>
  <c r="K497" i="13"/>
  <c r="O497" i="13"/>
  <c r="Q497" i="13"/>
  <c r="V497" i="13"/>
  <c r="G500" i="13"/>
  <c r="I500" i="13"/>
  <c r="K500" i="13"/>
  <c r="M500" i="13"/>
  <c r="O500" i="13"/>
  <c r="Q500" i="13"/>
  <c r="V500" i="13"/>
  <c r="G503" i="13"/>
  <c r="M503" i="13" s="1"/>
  <c r="I503" i="13"/>
  <c r="K503" i="13"/>
  <c r="O503" i="13"/>
  <c r="Q503" i="13"/>
  <c r="V503" i="13"/>
  <c r="G506" i="13"/>
  <c r="I506" i="13"/>
  <c r="K506" i="13"/>
  <c r="M506" i="13"/>
  <c r="O506" i="13"/>
  <c r="Q506" i="13"/>
  <c r="V506" i="13"/>
  <c r="G509" i="13"/>
  <c r="M509" i="13" s="1"/>
  <c r="I509" i="13"/>
  <c r="K509" i="13"/>
  <c r="O509" i="13"/>
  <c r="Q509" i="13"/>
  <c r="V509" i="13"/>
  <c r="G512" i="13"/>
  <c r="M512" i="13" s="1"/>
  <c r="I512" i="13"/>
  <c r="K512" i="13"/>
  <c r="O512" i="13"/>
  <c r="Q512" i="13"/>
  <c r="V512" i="13"/>
  <c r="G515" i="13"/>
  <c r="M515" i="13" s="1"/>
  <c r="I515" i="13"/>
  <c r="K515" i="13"/>
  <c r="O515" i="13"/>
  <c r="Q515" i="13"/>
  <c r="V515" i="13"/>
  <c r="G518" i="13"/>
  <c r="M518" i="13" s="1"/>
  <c r="I518" i="13"/>
  <c r="K518" i="13"/>
  <c r="O518" i="13"/>
  <c r="Q518" i="13"/>
  <c r="V518" i="13"/>
  <c r="G522" i="13"/>
  <c r="M522" i="13" s="1"/>
  <c r="I522" i="13"/>
  <c r="I521" i="13" s="1"/>
  <c r="K522" i="13"/>
  <c r="O522" i="13"/>
  <c r="Q522" i="13"/>
  <c r="Q521" i="13" s="1"/>
  <c r="V522" i="13"/>
  <c r="G526" i="13"/>
  <c r="M526" i="13" s="1"/>
  <c r="I526" i="13"/>
  <c r="K526" i="13"/>
  <c r="K521" i="13" s="1"/>
  <c r="O526" i="13"/>
  <c r="Q526" i="13"/>
  <c r="V526" i="13"/>
  <c r="G531" i="13"/>
  <c r="M531" i="13" s="1"/>
  <c r="I531" i="13"/>
  <c r="K531" i="13"/>
  <c r="O531" i="13"/>
  <c r="Q531" i="13"/>
  <c r="V531" i="13"/>
  <c r="G535" i="13"/>
  <c r="M535" i="13" s="1"/>
  <c r="I535" i="13"/>
  <c r="K535" i="13"/>
  <c r="O535" i="13"/>
  <c r="Q535" i="13"/>
  <c r="V535" i="13"/>
  <c r="G539" i="13"/>
  <c r="I539" i="13"/>
  <c r="K539" i="13"/>
  <c r="M539" i="13"/>
  <c r="O539" i="13"/>
  <c r="Q539" i="13"/>
  <c r="V539" i="13"/>
  <c r="G542" i="13"/>
  <c r="I64" i="1" s="1"/>
  <c r="K542" i="13"/>
  <c r="V542" i="13"/>
  <c r="G543" i="13"/>
  <c r="M543" i="13" s="1"/>
  <c r="M542" i="13" s="1"/>
  <c r="I543" i="13"/>
  <c r="I542" i="13" s="1"/>
  <c r="K543" i="13"/>
  <c r="O543" i="13"/>
  <c r="O542" i="13" s="1"/>
  <c r="Q543" i="13"/>
  <c r="Q542" i="13" s="1"/>
  <c r="V543" i="13"/>
  <c r="G546" i="13"/>
  <c r="I65" i="1" s="1"/>
  <c r="K546" i="13"/>
  <c r="G547" i="13"/>
  <c r="M547" i="13" s="1"/>
  <c r="M546" i="13" s="1"/>
  <c r="I547" i="13"/>
  <c r="I546" i="13" s="1"/>
  <c r="K547" i="13"/>
  <c r="O547" i="13"/>
  <c r="O546" i="13" s="1"/>
  <c r="Q547" i="13"/>
  <c r="Q546" i="13" s="1"/>
  <c r="V547" i="13"/>
  <c r="V546" i="13" s="1"/>
  <c r="O550" i="13"/>
  <c r="G551" i="13"/>
  <c r="M551" i="13" s="1"/>
  <c r="M550" i="13" s="1"/>
  <c r="I551" i="13"/>
  <c r="I550" i="13" s="1"/>
  <c r="K551" i="13"/>
  <c r="K550" i="13" s="1"/>
  <c r="O551" i="13"/>
  <c r="Q551" i="13"/>
  <c r="Q550" i="13" s="1"/>
  <c r="V551" i="13"/>
  <c r="V550" i="13" s="1"/>
  <c r="O554" i="13"/>
  <c r="V554" i="13"/>
  <c r="G555" i="13"/>
  <c r="G554" i="13" s="1"/>
  <c r="I67" i="1" s="1"/>
  <c r="I555" i="13"/>
  <c r="I554" i="13" s="1"/>
  <c r="K555" i="13"/>
  <c r="K554" i="13" s="1"/>
  <c r="M555" i="13"/>
  <c r="M554" i="13" s="1"/>
  <c r="O555" i="13"/>
  <c r="Q555" i="13"/>
  <c r="Q554" i="13" s="1"/>
  <c r="V555" i="13"/>
  <c r="G559" i="13"/>
  <c r="M559" i="13" s="1"/>
  <c r="I559" i="13"/>
  <c r="K559" i="13"/>
  <c r="O559" i="13"/>
  <c r="Q559" i="13"/>
  <c r="V559" i="13"/>
  <c r="G562" i="13"/>
  <c r="I562" i="13"/>
  <c r="K562" i="13"/>
  <c r="O562" i="13"/>
  <c r="Q562" i="13"/>
  <c r="V562" i="13"/>
  <c r="G565" i="13"/>
  <c r="I565" i="13"/>
  <c r="K565" i="13"/>
  <c r="M565" i="13"/>
  <c r="O565" i="13"/>
  <c r="Q565" i="13"/>
  <c r="V565" i="13"/>
  <c r="G569" i="13"/>
  <c r="M569" i="13" s="1"/>
  <c r="I569" i="13"/>
  <c r="K569" i="13"/>
  <c r="O569" i="13"/>
  <c r="Q569" i="13"/>
  <c r="V569" i="13"/>
  <c r="G572" i="13"/>
  <c r="M572" i="13" s="1"/>
  <c r="I572" i="13"/>
  <c r="K572" i="13"/>
  <c r="O572" i="13"/>
  <c r="Q572" i="13"/>
  <c r="V572" i="13"/>
  <c r="G576" i="13"/>
  <c r="M576" i="13" s="1"/>
  <c r="I576" i="13"/>
  <c r="K576" i="13"/>
  <c r="O576" i="13"/>
  <c r="Q576" i="13"/>
  <c r="V576" i="13"/>
  <c r="AE580" i="13"/>
  <c r="F44" i="1" s="1"/>
  <c r="G9" i="12"/>
  <c r="M9" i="12" s="1"/>
  <c r="I9" i="12"/>
  <c r="K9" i="12"/>
  <c r="K8" i="12" s="1"/>
  <c r="O9" i="12"/>
  <c r="Q9" i="12"/>
  <c r="V9" i="12"/>
  <c r="G12" i="12"/>
  <c r="I12" i="12"/>
  <c r="K12" i="12"/>
  <c r="O12" i="12"/>
  <c r="Q12" i="12"/>
  <c r="V12" i="12"/>
  <c r="G14" i="12"/>
  <c r="M14" i="12" s="1"/>
  <c r="I14" i="12"/>
  <c r="K14" i="12"/>
  <c r="O14" i="12"/>
  <c r="Q14" i="12"/>
  <c r="V14" i="12"/>
  <c r="G16" i="12"/>
  <c r="I16" i="12"/>
  <c r="K16" i="12"/>
  <c r="O16" i="12"/>
  <c r="Q16" i="12"/>
  <c r="V16" i="12"/>
  <c r="G20" i="12"/>
  <c r="M20" i="12" s="1"/>
  <c r="I20" i="12"/>
  <c r="K20" i="12"/>
  <c r="O20" i="12"/>
  <c r="Q20" i="12"/>
  <c r="Q19" i="12" s="1"/>
  <c r="V20" i="12"/>
  <c r="G22" i="12"/>
  <c r="M22" i="12" s="1"/>
  <c r="I22" i="12"/>
  <c r="K22" i="12"/>
  <c r="O22" i="12"/>
  <c r="Q22" i="12"/>
  <c r="V22" i="12"/>
  <c r="G24" i="12"/>
  <c r="M24" i="12" s="1"/>
  <c r="I24" i="12"/>
  <c r="K24" i="12"/>
  <c r="O24" i="12"/>
  <c r="O19" i="12" s="1"/>
  <c r="Q24" i="12"/>
  <c r="V24" i="12"/>
  <c r="G26" i="12"/>
  <c r="M26" i="12" s="1"/>
  <c r="I26" i="12"/>
  <c r="I19" i="12" s="1"/>
  <c r="K26" i="12"/>
  <c r="O26" i="12"/>
  <c r="Q26" i="12"/>
  <c r="V26" i="12"/>
  <c r="G28" i="12"/>
  <c r="I28" i="12"/>
  <c r="K28" i="12"/>
  <c r="M28" i="12"/>
  <c r="O28" i="12"/>
  <c r="Q28" i="12"/>
  <c r="V28" i="12"/>
  <c r="G31" i="12"/>
  <c r="I31" i="12"/>
  <c r="K31" i="12"/>
  <c r="O31" i="12"/>
  <c r="Q31" i="12"/>
  <c r="V31" i="12"/>
  <c r="G34" i="12"/>
  <c r="M34" i="12" s="1"/>
  <c r="I34" i="12"/>
  <c r="K34" i="12"/>
  <c r="O34" i="12"/>
  <c r="Q34" i="12"/>
  <c r="V34" i="12"/>
  <c r="G36" i="12"/>
  <c r="M36" i="12" s="1"/>
  <c r="I36" i="12"/>
  <c r="K36" i="12"/>
  <c r="O36" i="12"/>
  <c r="Q36" i="12"/>
  <c r="V36" i="12"/>
  <c r="G39" i="12"/>
  <c r="M39" i="12" s="1"/>
  <c r="I39" i="12"/>
  <c r="K39" i="12"/>
  <c r="O39" i="12"/>
  <c r="Q39" i="12"/>
  <c r="V39" i="12"/>
  <c r="G41" i="12"/>
  <c r="M41" i="12" s="1"/>
  <c r="I41" i="12"/>
  <c r="K41" i="12"/>
  <c r="O41" i="12"/>
  <c r="Q41" i="12"/>
  <c r="V41" i="12"/>
  <c r="AE46" i="12"/>
  <c r="I18" i="1"/>
  <c r="H42" i="1"/>
  <c r="I42" i="1" s="1"/>
  <c r="V164" i="13" l="1"/>
  <c r="I257" i="13"/>
  <c r="I8" i="13"/>
  <c r="M55" i="14"/>
  <c r="G49" i="14"/>
  <c r="AF46" i="12"/>
  <c r="M12" i="12"/>
  <c r="F41" i="1"/>
  <c r="F39" i="1"/>
  <c r="F46" i="1" s="1"/>
  <c r="F40" i="1"/>
  <c r="I456" i="13"/>
  <c r="O353" i="13"/>
  <c r="Q257" i="13"/>
  <c r="K8" i="13"/>
  <c r="Q8" i="13"/>
  <c r="Q30" i="12"/>
  <c r="G30" i="12"/>
  <c r="I70" i="1" s="1"/>
  <c r="I20" i="1" s="1"/>
  <c r="AF580" i="13"/>
  <c r="K456" i="13"/>
  <c r="Q456" i="13"/>
  <c r="K353" i="13"/>
  <c r="G64" i="14"/>
  <c r="M46" i="14"/>
  <c r="Q8" i="14"/>
  <c r="F43" i="1"/>
  <c r="I49" i="14"/>
  <c r="O30" i="12"/>
  <c r="V8" i="12"/>
  <c r="I8" i="12"/>
  <c r="V521" i="13"/>
  <c r="V456" i="13"/>
  <c r="Q353" i="13"/>
  <c r="Q210" i="13"/>
  <c r="Q196" i="13"/>
  <c r="I196" i="13"/>
  <c r="V8" i="13"/>
  <c r="V30" i="12"/>
  <c r="K30" i="12"/>
  <c r="K19" i="12"/>
  <c r="G8" i="12"/>
  <c r="Q8" i="12"/>
  <c r="K558" i="13"/>
  <c r="O558" i="13"/>
  <c r="G550" i="13"/>
  <c r="I66" i="1" s="1"/>
  <c r="I17" i="1" s="1"/>
  <c r="O521" i="13"/>
  <c r="O456" i="13"/>
  <c r="V346" i="13"/>
  <c r="K257" i="13"/>
  <c r="V210" i="13"/>
  <c r="K196" i="13"/>
  <c r="O164" i="13"/>
  <c r="O8" i="13"/>
  <c r="AF64" i="14"/>
  <c r="G45" i="1" s="1"/>
  <c r="H45" i="1" s="1"/>
  <c r="I45" i="1" s="1"/>
  <c r="Q49" i="14"/>
  <c r="M49" i="14"/>
  <c r="K8" i="14"/>
  <c r="G558" i="13"/>
  <c r="I68" i="1" s="1"/>
  <c r="V353" i="13"/>
  <c r="I353" i="13"/>
  <c r="O257" i="13"/>
  <c r="K210" i="13"/>
  <c r="I210" i="13"/>
  <c r="O196" i="13"/>
  <c r="G164" i="13"/>
  <c r="I55" i="1" s="1"/>
  <c r="I30" i="12"/>
  <c r="V19" i="12"/>
  <c r="O8" i="12"/>
  <c r="V558" i="13"/>
  <c r="Q558" i="13"/>
  <c r="I558" i="13"/>
  <c r="G353" i="13"/>
  <c r="I61" i="1" s="1"/>
  <c r="G346" i="13"/>
  <c r="I60" i="1" s="1"/>
  <c r="V257" i="13"/>
  <c r="O210" i="13"/>
  <c r="V196" i="13"/>
  <c r="K164" i="13"/>
  <c r="Q164" i="13"/>
  <c r="I164" i="13"/>
  <c r="M41" i="14"/>
  <c r="O8" i="14"/>
  <c r="V8" i="14"/>
  <c r="I8" i="14"/>
  <c r="G23" i="1"/>
  <c r="M8" i="14"/>
  <c r="M257" i="13"/>
  <c r="M521" i="13"/>
  <c r="M456" i="13"/>
  <c r="M8" i="13"/>
  <c r="M210" i="13"/>
  <c r="G521" i="13"/>
  <c r="I63" i="1" s="1"/>
  <c r="G456" i="13"/>
  <c r="I62" i="1" s="1"/>
  <c r="G210" i="13"/>
  <c r="I57" i="1" s="1"/>
  <c r="G8" i="13"/>
  <c r="M562" i="13"/>
  <c r="M558" i="13" s="1"/>
  <c r="M358" i="13"/>
  <c r="M353" i="13" s="1"/>
  <c r="M347" i="13"/>
  <c r="M346" i="13" s="1"/>
  <c r="G342" i="13"/>
  <c r="I59" i="1" s="1"/>
  <c r="G257" i="13"/>
  <c r="I58" i="1" s="1"/>
  <c r="M197" i="13"/>
  <c r="M196" i="13" s="1"/>
  <c r="M169" i="13"/>
  <c r="M164" i="13" s="1"/>
  <c r="M19" i="12"/>
  <c r="G19" i="12"/>
  <c r="I69" i="1" s="1"/>
  <c r="I19" i="1" s="1"/>
  <c r="M16" i="12"/>
  <c r="M31" i="12"/>
  <c r="M30" i="12" s="1"/>
  <c r="J28" i="1"/>
  <c r="J26" i="1"/>
  <c r="G38" i="1"/>
  <c r="F38" i="1"/>
  <c r="J23" i="1"/>
  <c r="J24" i="1"/>
  <c r="J25" i="1"/>
  <c r="J27" i="1"/>
  <c r="E24" i="1"/>
  <c r="E26" i="1"/>
  <c r="I54" i="1" l="1"/>
  <c r="G580" i="13"/>
  <c r="G44" i="1"/>
  <c r="H44" i="1" s="1"/>
  <c r="I44" i="1" s="1"/>
  <c r="G43" i="1"/>
  <c r="H43" i="1" s="1"/>
  <c r="I43" i="1" s="1"/>
  <c r="G41" i="1"/>
  <c r="H41" i="1" s="1"/>
  <c r="I41" i="1" s="1"/>
  <c r="G39" i="1"/>
  <c r="G40" i="1"/>
  <c r="H40" i="1" s="1"/>
  <c r="I40" i="1" s="1"/>
  <c r="M8" i="12"/>
  <c r="G46" i="12"/>
  <c r="I53" i="1"/>
  <c r="A23" i="1"/>
  <c r="I16" i="1" l="1"/>
  <c r="I21" i="1" s="1"/>
  <c r="I71" i="1"/>
  <c r="G46" i="1"/>
  <c r="H39" i="1"/>
  <c r="H46" i="1" s="1"/>
  <c r="I39" i="1"/>
  <c r="I46" i="1" s="1"/>
  <c r="G24" i="1"/>
  <c r="A24" i="1"/>
  <c r="G25" i="1" l="1"/>
  <c r="A25" i="1" s="1"/>
  <c r="G28" i="1"/>
  <c r="J70" i="1"/>
  <c r="J59" i="1"/>
  <c r="J61" i="1"/>
  <c r="J69" i="1"/>
  <c r="J58" i="1"/>
  <c r="J66" i="1"/>
  <c r="J56" i="1"/>
  <c r="J64" i="1"/>
  <c r="J54" i="1"/>
  <c r="J55" i="1"/>
  <c r="J60" i="1"/>
  <c r="J68" i="1"/>
  <c r="J62" i="1"/>
  <c r="J57" i="1"/>
  <c r="J63" i="1"/>
  <c r="J53" i="1"/>
  <c r="J65" i="1"/>
  <c r="J67" i="1"/>
  <c r="J42" i="1"/>
  <c r="J43" i="1"/>
  <c r="J44" i="1"/>
  <c r="J39" i="1"/>
  <c r="J46" i="1" s="1"/>
  <c r="J41" i="1"/>
  <c r="J40" i="1"/>
  <c r="J45" i="1"/>
  <c r="J71" i="1" l="1"/>
  <c r="G26" i="1"/>
  <c r="A27" i="1" s="1"/>
  <c r="A26" i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Oda</author>
  </authors>
  <commentList>
    <comment ref="S6" authorId="0" shapeId="0" xr:uid="{F8F5E6C0-F7DA-4269-A7B6-698082C4F952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551F16C2-81EC-46A2-95F8-CC3FDEB9700A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Oda</author>
  </authors>
  <commentList>
    <comment ref="S6" authorId="0" shapeId="0" xr:uid="{88EE961D-9445-4418-9FC5-C8495E40ABF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0AA3688-A983-4735-BD04-5BA43E20944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Oda</author>
  </authors>
  <commentList>
    <comment ref="S6" authorId="0" shapeId="0" xr:uid="{2CBB7242-B790-4FD3-A870-EEEE279EAC6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D1DCE479-5DC9-408E-8117-D4FB50F82B7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<sst xmlns="http://schemas.openxmlformats.org/spreadsheetml/2006/main" count="2510" uniqueCount="727">
  <si>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</si>
  <si>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</si>
  <si>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</si>
  <si>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</si>
  <si>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</si>
  <si>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</si>
  <si>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</si>
  <si>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</si>
  <si>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</si>
  <si>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</si>
  <si>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</si>
  <si>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</si>
  <si>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</si>
  <si>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</si>
  <si>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</si>
  <si>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</si>
  <si>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</si>
  <si>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</si>
  <si>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</si>
  <si>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</si>
  <si>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</si>
  <si>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</si>
  <si>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</si>
  <si>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</si>
  <si>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</si>
  <si>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</si>
  <si>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</si>
  <si>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</si>
  <si>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</si>
  <si>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</si>
  <si>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</si>
  <si>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</si>
  <si>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</si>
  <si>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</si>
  <si>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</si>
  <si>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</si>
  <si>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</si>
  <si>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</si>
  <si>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</si>
  <si>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</si>
  <si>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</si>
  <si>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</si>
  <si>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</si>
  <si>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Odehnal Petr</t>
  </si>
  <si>
    <t>sdfsdf</t>
  </si>
  <si>
    <t>117.2</t>
  </si>
  <si>
    <t>Ústup - Autobusové zastávky - zastávka směr Kněževes</t>
  </si>
  <si>
    <t>Obec Ústup</t>
  </si>
  <si>
    <t>36</t>
  </si>
  <si>
    <t>Ústup</t>
  </si>
  <si>
    <t>67974</t>
  </si>
  <si>
    <t>49464051</t>
  </si>
  <si>
    <t>Petr Odehnal</t>
  </si>
  <si>
    <t>Zahradní 676</t>
  </si>
  <si>
    <t>Jedovnice-Jedovnice</t>
  </si>
  <si>
    <t>67906</t>
  </si>
  <si>
    <t>73796433</t>
  </si>
  <si>
    <t>CZ7212273761</t>
  </si>
  <si>
    <t>Stavba</t>
  </si>
  <si>
    <t>Ostatní a vedlejší náklady</t>
  </si>
  <si>
    <t>00.2</t>
  </si>
  <si>
    <t>Vedlejší a ostatní náklady - směr Kněževes</t>
  </si>
  <si>
    <t>Stavební objekt</t>
  </si>
  <si>
    <t>1.1</t>
  </si>
  <si>
    <t>Zastávka směr Kněževes</t>
  </si>
  <si>
    <t>1.1.1</t>
  </si>
  <si>
    <t>1.2.2</t>
  </si>
  <si>
    <t>Zastávka směr Kněževes - výměna podloží</t>
  </si>
  <si>
    <t>Celkem za stavbu</t>
  </si>
  <si>
    <t>CZK</t>
  </si>
  <si>
    <t>Rekapitulace dílů</t>
  </si>
  <si>
    <t>Typ dílu</t>
  </si>
  <si>
    <t>0</t>
  </si>
  <si>
    <t>Nepřiřazený díl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</si>
  <si>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</si>
  <si>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</si>
  <si>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</si>
  <si>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</si>
  <si>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</si>
  <si>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</si>
  <si>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</si>
  <si>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</si>
  <si>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</si>
  <si>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</si>
  <si>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61</t>
  </si>
  <si>
    <t>Úpravy povrchů vnitřní</t>
  </si>
  <si>
    <t>62</t>
  </si>
  <si>
    <t>Úpravy povrchů vnější</t>
  </si>
  <si>
    <t>8</t>
  </si>
  <si>
    <t>Trubní vedení</t>
  </si>
  <si>
    <t>91</t>
  </si>
  <si>
    <t>Doplňující práce na komunikaci</t>
  </si>
  <si>
    <t>96</t>
  </si>
  <si>
    <t>Bourání konstrukcí</t>
  </si>
  <si>
    <t>98</t>
  </si>
  <si>
    <t>Demolice</t>
  </si>
  <si>
    <t>99</t>
  </si>
  <si>
    <t>Staveništní přesun hmot</t>
  </si>
  <si>
    <t>711</t>
  </si>
  <si>
    <t>Izolace proti vodě</t>
  </si>
  <si>
    <t>767</t>
  </si>
  <si>
    <t>Konstrukce zámečnické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</si>
  <si>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</si>
  <si>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</si>
  <si>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</si>
  <si>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</si>
  <si>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</si>
  <si>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</si>
  <si>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</si>
  <si>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</si>
  <si>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00</t>
  </si>
  <si>
    <t>Vedlejší a ostatní náklady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</si>
  <si>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</si>
  <si>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</si>
  <si>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</si>
  <si>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</si>
  <si>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</si>
  <si>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</si>
  <si>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</si>
  <si>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</si>
  <si>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</si>
  <si>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</si>
  <si>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</si>
  <si>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</si>
  <si>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</si>
  <si>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</si>
  <si>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</si>
  <si>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</si>
  <si>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</si>
  <si>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</si>
  <si>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</si>
  <si>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</si>
  <si>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</si>
  <si>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</si>
  <si>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</si>
  <si>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</si>
  <si>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</si>
  <si>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</si>
  <si>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1000T</t>
  </si>
  <si>
    <t>Dokumentace ke kolaudaci</t>
  </si>
  <si>
    <t>Soubor</t>
  </si>
  <si>
    <t>Vlastní</t>
  </si>
  <si>
    <t>Indiv</t>
  </si>
  <si>
    <t>VRN</t>
  </si>
  <si>
    <t>POL99_8</t>
  </si>
  <si>
    <t>kompletace dokladové části : 1</t>
  </si>
  <si>
    <t>VV</t>
  </si>
  <si>
    <t>SPU</t>
  </si>
  <si>
    <t>1001T</t>
  </si>
  <si>
    <t>Geodetické zaměření skut. provedení</t>
  </si>
  <si>
    <t>1004T</t>
  </si>
  <si>
    <t>Zajištění povolení rozhodnutí-zvláštní užívání sil</t>
  </si>
  <si>
    <t>1002T</t>
  </si>
  <si>
    <t>Geometrický plán</t>
  </si>
  <si>
    <t>pozemek JMK : 1</t>
  </si>
  <si>
    <t>005111020R</t>
  </si>
  <si>
    <t>Vytyčení stavby</t>
  </si>
  <si>
    <t>RTS 19/ I</t>
  </si>
  <si>
    <t>POL99_2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</si>
  <si>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</si>
  <si>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</si>
  <si>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</si>
  <si>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</si>
  <si>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</si>
  <si>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</si>
  <si>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005122020R</t>
  </si>
  <si>
    <t xml:space="preserve">Silniční, železniční či kolejový provoz  </t>
  </si>
  <si>
    <t>POL99_1</t>
  </si>
  <si>
    <t>004111020R</t>
  </si>
  <si>
    <t xml:space="preserve">Vypracování projektové dokumentace </t>
  </si>
  <si>
    <t>dle požadavku zhotovitele : 1</t>
  </si>
  <si>
    <t>005211030R</t>
  </si>
  <si>
    <t xml:space="preserve">Dočasná dopravní opatření </t>
  </si>
  <si>
    <t>005211040R</t>
  </si>
  <si>
    <t xml:space="preserve">Užívání veřejných ploch a prostranství  </t>
  </si>
  <si>
    <t>nájem SÚS : 1</t>
  </si>
  <si>
    <t>005211080R</t>
  </si>
  <si>
    <t xml:space="preserve">Bezpečnostní a hygienická opatření na staveništi </t>
  </si>
  <si>
    <t>005231010R</t>
  </si>
  <si>
    <t>Revize</t>
  </si>
  <si>
    <t>pláň : 1</t>
  </si>
  <si>
    <t>ŠD : 1</t>
  </si>
  <si>
    <t>SUM</t>
  </si>
  <si>
    <t>END</t>
  </si>
  <si>
    <t>Položkový soupis prací a dodávek</t>
  </si>
  <si>
    <t>111201101R00</t>
  </si>
  <si>
    <t>Odstranění křovin a stromů o průměru do 10 cm při celkové ploše do 1 000 m2</t>
  </si>
  <si>
    <t>m2</t>
  </si>
  <si>
    <t>800-1</t>
  </si>
  <si>
    <t>Práce</t>
  </si>
  <si>
    <t>POL1_</t>
  </si>
  <si>
    <t>s odstraněním kořenů a s případným nutným odklizením křovin a stromů na hromady na vzdálenost do 50 m nebo s naložením na dopravní prostředek, do sklonu terénu 1 : 5,</t>
  </si>
  <si>
    <t>SPI</t>
  </si>
  <si>
    <t>vegetace v polohové kolizi se stavbou : 10</t>
  </si>
  <si>
    <t>112101101R00</t>
  </si>
  <si>
    <t>Kácení stromů listnatých_x000D_
 o průměru kmene přes 100 do 300 mm</t>
  </si>
  <si>
    <t>kus</t>
  </si>
  <si>
    <t>s odřezáním kmene a odvětvením, včetně případného odklizení kmene a větví na oddělené hromady na vzdálenost do 50 m nebo s naložením na dopravní prostředek,</t>
  </si>
  <si>
    <t>vegetace v polohové kolizi se stavbou : 1</t>
  </si>
  <si>
    <t>112201101R00</t>
  </si>
  <si>
    <t>Odstranění pařezů pod úrovní terénu vykopáním_x000D_
 o průměru přes 100 do 300 mm</t>
  </si>
  <si>
    <t>s jejich vykopáním nebo vytrháním, s přesekáním kořenů a s případným nutným přemístěním pařezů na hromady do vzdálenosti do 50 m nebo s naložením na dopravní prostředek,</t>
  </si>
  <si>
    <t>113106241R00</t>
  </si>
  <si>
    <t>Rozebrání vozovek a ploch s jakoukoliv výplní spár _x000D_
 v jakékoliv ploše, ze silničních panelů jakýchkoliv rozměrů, kladených do jakéhokoliv lože a se spárami zalitými živicí nebo cementovou maltou</t>
  </si>
  <si>
    <t>822-1</t>
  </si>
  <si>
    <t>s přemístěním hmot na skládku na vzdálenost do 3 m nebo s naložením na dopravní prostředek</t>
  </si>
  <si>
    <t>plocha pod přístřeškem BUS : 4*3</t>
  </si>
  <si>
    <t>113108305R00</t>
  </si>
  <si>
    <t>Odstranění podkladů nebo krytů živičných, v ploše jednotlivě do 50 m2, tloušťka vrstvy 50 mm</t>
  </si>
  <si>
    <t>napojení skladby "A" na živičnou vozovku - stupňovité napojení : 44,3*0,2</t>
  </si>
  <si>
    <t>122201102R00</t>
  </si>
  <si>
    <t>Odkopávky a  prokopávky nezapažené v hornině 3_x000D_
 přes 100 do 1 000 m3</t>
  </si>
  <si>
    <t>m3</t>
  </si>
  <si>
    <t>s přehozením výkopku na vzdálenost do 3 m nebo s naložením na dopravní prostředek,</t>
  </si>
  <si>
    <t>výpočet program, vč. humózní vrstvy v násypu : 75,4+59,2</t>
  </si>
  <si>
    <t>122201109R00</t>
  </si>
  <si>
    <t>Odkopávky a  prokopávky nezapažené v hornině 3_x000D_
 příplatek k cenám za lepivost horniny</t>
  </si>
  <si>
    <t>20% : 134,6*0,2</t>
  </si>
  <si>
    <t>130001101R00</t>
  </si>
  <si>
    <t>Příplatek k cenám za ztížené vykopávky v horninách jakékoliv třídy</t>
  </si>
  <si>
    <t>Příplatek k cenám hloubených vykopávek za ztížení vykopávky v blízkosti podzemního vedení nebo výbušnin pro jakoukoliv třídu horniny.</t>
  </si>
  <si>
    <t>v místě napojení do DRŠ2 : 1*0,9*1,0*1,2</t>
  </si>
  <si>
    <t>132201110R00</t>
  </si>
  <si>
    <t>Hloubení rýh šířky do 60 cm do 50 m3, v hornině 3, hloubení strojně</t>
  </si>
  <si>
    <t>zapažených i nezapažených s urovnáním dna do předepsaného profilu a spádu, s přehozením výkopku na přilehlém terénu na vzdálenost do 3 m od podélné osy rýhy nebo s naložením výkopku na dopravní prostředek.</t>
  </si>
  <si>
    <t>trativod : 36,6*0,24</t>
  </si>
  <si>
    <t>opěrná zeď : 18,1</t>
  </si>
  <si>
    <t>132201119R00</t>
  </si>
  <si>
    <t xml:space="preserve">Hloubení rýh šířky do 60 cm příplatek za lepivost, v hornině 3,  </t>
  </si>
  <si>
    <t>20% : 26,884*0,2</t>
  </si>
  <si>
    <t>132201210R00</t>
  </si>
  <si>
    <t xml:space="preserve">Hloubení rýh šířky přes 60 do 200 cm do 50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</si>
  <si>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</si>
  <si>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kanalizace DN 400, vč. DRŠ2 a LS : 23,4+1,3+1,9</t>
  </si>
  <si>
    <t>odtok ze žlabu : 0,6</t>
  </si>
  <si>
    <t>odpočet ruční výkop : -1,048</t>
  </si>
  <si>
    <t>132201219R00</t>
  </si>
  <si>
    <t xml:space="preserve">Hloubení rýh šířky přes 60 do 200 cm příplatek za lepivost, v hornině 3,  </t>
  </si>
  <si>
    <t>20% : 26,152*0,2</t>
  </si>
  <si>
    <t>139601102R00</t>
  </si>
  <si>
    <t>Ruční výkop jam, rýh a šachet v hornině 3</t>
  </si>
  <si>
    <t>s přehozením na vzdálenost do 5 m nebo s naložením na ruční dopravní prostředek</t>
  </si>
  <si>
    <t>v místě DRŠ2 : 1*0,9*0,6*0,6</t>
  </si>
  <si>
    <t>v místě napojení žlabu do kanalizace : 1*0,9*0,6*0,6</t>
  </si>
  <si>
    <t>přepojení kanalizace : 0,4</t>
  </si>
  <si>
    <t>151101101R00</t>
  </si>
  <si>
    <t>Zřízení pažení a rozepření stěn rýh příložné  pro jakoukoliv mezerovitost, hloubky do 2 m</t>
  </si>
  <si>
    <t>pro podzemní vedení pro všechny šířky rýhy,</t>
  </si>
  <si>
    <t>lapač splavenin : 7,2</t>
  </si>
  <si>
    <t>151101111R00</t>
  </si>
  <si>
    <t>Odstranění pažení a rozepření rýh příložné , hloubky do 2 m</t>
  </si>
  <si>
    <t>pro podzemní vedení s uložením materiálu na vzdálenost do 3 m od kraje výkopu,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</si>
  <si>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</si>
  <si>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</si>
  <si>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</si>
  <si>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hl. nad 1m : 0,7</t>
  </si>
  <si>
    <t>162301102R00</t>
  </si>
  <si>
    <t>Vodorovné přemístění výkopku z horniny 1 až 4, na vzdálenost přes 500  do 1 000 m</t>
  </si>
  <si>
    <t>po suchu, bez naložení výkopku, avšak se složením bez rozhrnutí, zpáteční cesta vozidla.</t>
  </si>
  <si>
    <t>výkopek pro zpětné uložení : (8,9+1,6)*2</t>
  </si>
  <si>
    <t>162701105R00</t>
  </si>
  <si>
    <t>Vodorovné přemístění výkopku z horniny 1 až 4, na vzdálenost přes 9 000  do 10 000 m</t>
  </si>
  <si>
    <t>výkopek celkem : 134,6+26,884+26,152+1,048</t>
  </si>
  <si>
    <t>odpočet zpětné uložení : -(8,9+1,6)</t>
  </si>
  <si>
    <t>162701109R00</t>
  </si>
  <si>
    <t>Vodorovné přemístění výkopku příplatek k ceně za každých dalších i započatých 1 000 m přes 10 000 m_x000D_
 z horniny 1 až 4</t>
  </si>
  <si>
    <t>11 km : 178,184</t>
  </si>
  <si>
    <t>162201401R00</t>
  </si>
  <si>
    <t>Vodorovné přemístění větví, kmenů, nebo pařezů větví stromů listnatých, průměru kmene přes 100 do 300 mm, na vzdálenost do 1 000 m</t>
  </si>
  <si>
    <t xml:space="preserve"> s naložením, složením a dopravou,</t>
  </si>
  <si>
    <t>162201411R00</t>
  </si>
  <si>
    <t>Vodorovné přemístění větví, kmenů, nebo pařezů kmenů stromů listnatých, průměru kmene přes 100 do 300 mm, na vzdálenost do 1 000 m</t>
  </si>
  <si>
    <t>162201421R00</t>
  </si>
  <si>
    <t>Vodorovné přemístění větví, kmenů, nebo pařezů pařezů, průměru kmene přes 100 do 300 mm, na vzdálenost do 1 000 m</t>
  </si>
  <si>
    <t>162301501R00</t>
  </si>
  <si>
    <t>Vodorovné přemístění křovin nma vzdálenost do 5 000 m</t>
  </si>
  <si>
    <t>o průměru kmene do 10 cm na vzdálenost, složení z dopravního porstředku.</t>
  </si>
  <si>
    <t>167101101R00</t>
  </si>
  <si>
    <t>Nakládání, skládání, překládání neulehlého výkopku nakládání výkopku_x000D_
 do 100 m3, z horniny 1 až 4</t>
  </si>
  <si>
    <t>výkopek pro zpětné uložení : 8,9+1,6</t>
  </si>
  <si>
    <t>171101101R00</t>
  </si>
  <si>
    <t>Uložení sypaniny do násypů zhutněných s uzavřením povrchu násypu z hornin soudržných s předepsanou mírou zhutnění v procentech výsledků zkoušek Proctor-Standard							_x000D_
							_x000D_
 na 95 % PS</t>
  </si>
  <si>
    <t>s rozprostřením sypaniny ve vrstvách a s hrubým urovnáním,</t>
  </si>
  <si>
    <t>rubová strana opěrné zdi a v nezpev. plochách - materiál ze stavby : 8,9</t>
  </si>
  <si>
    <t>protimrazový klín rubu opěrné zdi - materiál ve specifikaci : 7,1</t>
  </si>
  <si>
    <t>171101111R00</t>
  </si>
  <si>
    <t>Uložení sypaniny do násypů zhutněných z hornin nesoudržných sypkých_x000D_
 s relativní ulehlostí l(d) 0,9 nebo v aktivní zóně</t>
  </si>
  <si>
    <t>násyp - materiál ve specifikaci : 14,6</t>
  </si>
  <si>
    <t>174101101R00</t>
  </si>
  <si>
    <t>Zásyp sypaninou se zhutněním jam, šachet, rýh nebo kolem objektů v těchto vykopávkách</t>
  </si>
  <si>
    <t>z jakékoliv horniny s uložením výkopku po vrstvách,</t>
  </si>
  <si>
    <t>kanalizace DN 400 - materiál ve specifikaci : 8,2</t>
  </si>
  <si>
    <t>kanalizace DN 400 - výkopek ze stavby : 1,6</t>
  </si>
  <si>
    <t>odtok ze žlabu : 0,3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</si>
  <si>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</si>
  <si>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</si>
  <si>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</si>
  <si>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kanalizace DN 400 : 25,7</t>
  </si>
  <si>
    <t>odtok ze žlabu : 0,5</t>
  </si>
  <si>
    <t>180402111R00</t>
  </si>
  <si>
    <t>Založení trávníku parkový trávník, výsevem, v rovině nebo na svahu do 1:5</t>
  </si>
  <si>
    <t>823-1</t>
  </si>
  <si>
    <t>na půdě předem připravené s pokosením, naložením, odvozem odpadu do 20 km a se složením,</t>
  </si>
  <si>
    <t>dotčené nezpevněné plochy : 74</t>
  </si>
  <si>
    <t>181101102R00</t>
  </si>
  <si>
    <t>Úprava pláně v zářezech v hornině 1 až 4, se zhutněním</t>
  </si>
  <si>
    <t>vyrovnáním výškových rozdílů, ploch vodorovných a ploch do sklonu 1 : 5.</t>
  </si>
  <si>
    <t>163,0-48,2</t>
  </si>
  <si>
    <t>181201102R00</t>
  </si>
  <si>
    <t>Úprava pláně v násypech v hornině 1 až 4, se zhutněním</t>
  </si>
  <si>
    <t>vyrovnání výškových rozdílů, plochy vodorovné a plochy do sklonu 1 : 5,</t>
  </si>
  <si>
    <t>48,2</t>
  </si>
  <si>
    <t>181301101R00</t>
  </si>
  <si>
    <t>Rozprostření a urovnání ornice v rovině v souvislé ploše do 500 m2, tloušťka vrstvy do 100 mm</t>
  </si>
  <si>
    <t>s případným nutným přemístěním hromad nebo dočasných skládek na místo potřeby ze vzdálenosti do 30 m, v rovině nebo ve svahu do 1 : 5,</t>
  </si>
  <si>
    <t>199000002R00</t>
  </si>
  <si>
    <t>Poplatky za skládku horniny 1- 4</t>
  </si>
  <si>
    <t>odpočet zpětné uložení : -10,5</t>
  </si>
  <si>
    <t>00572410R</t>
  </si>
  <si>
    <t>směs travní parková, pro mírnou zátěž</t>
  </si>
  <si>
    <t>kg</t>
  </si>
  <si>
    <t>SPCM</t>
  </si>
  <si>
    <t>Specifikace</t>
  </si>
  <si>
    <t>POL3_</t>
  </si>
  <si>
    <t>74*0,03</t>
  </si>
  <si>
    <t>10364200R</t>
  </si>
  <si>
    <t>ornice pro pozemkové úpravy</t>
  </si>
  <si>
    <t>nákup, naložení, přemístění do místa stavby : 74*0,1</t>
  </si>
  <si>
    <t>583412006R</t>
  </si>
  <si>
    <t>kamenivo přírodní drcené frakce 0,0 až 4,0 mm; třída D</t>
  </si>
  <si>
    <t>t</t>
  </si>
  <si>
    <t>obsyp : 26,6*2,2</t>
  </si>
  <si>
    <t>583419003R</t>
  </si>
  <si>
    <t>kamenivo přírodní drcené frakce 32,0 až 63,0 mm; třída B</t>
  </si>
  <si>
    <t>násyp : 14,6*2,2</t>
  </si>
  <si>
    <t>rýha po kanalizaci : 8,2*2,2</t>
  </si>
  <si>
    <t>protimrazový klín rubu opěrné zdi : 7,1*2,2</t>
  </si>
  <si>
    <t>211971110R00</t>
  </si>
  <si>
    <t>Opláštění žeber z geotextilie o sklonu do 1 : 2,5</t>
  </si>
  <si>
    <t>trativod - stěny a dno rýhy - viz. vzorový řez : (0,6+0,3+0,6)*36,6</t>
  </si>
  <si>
    <t>trativod rubu opěrné zdi - stěny a dno rýhy - viz. vzorový řez : 20,4*2,7</t>
  </si>
  <si>
    <t>212561111RK1</t>
  </si>
  <si>
    <t>Výplň odvodňov. trativodů kam. hrubě drcen. 16 mm</t>
  </si>
  <si>
    <t>trativod - dopočet obsypu nad 0,15m3/m : 36,6*0,09</t>
  </si>
  <si>
    <t>trativod rubu opěrné zdi - stěny a dno rýhy - viz. vzorový řez : 20,4*1,2*0,5</t>
  </si>
  <si>
    <t>212792112R00</t>
  </si>
  <si>
    <t>Montáž trativodů z flexibilních trubek jakékoliv DN</t>
  </si>
  <si>
    <t>m</t>
  </si>
  <si>
    <t>827-1</t>
  </si>
  <si>
    <t>se zřízením štěrkopískového lože pod trubky a s jejich obsypem v průměrném celkovém množství do 0,15 m3/m,</t>
  </si>
  <si>
    <t>trativod : 36,6</t>
  </si>
  <si>
    <t>trativod rubu opěrné zdi : 20,4</t>
  </si>
  <si>
    <t>274313611R00</t>
  </si>
  <si>
    <t>Beton základových pasů prostý třídy C 16/20</t>
  </si>
  <si>
    <t>801-1</t>
  </si>
  <si>
    <t>opěrná zeď : 18,1*0,8*0,4</t>
  </si>
  <si>
    <t>274351215RT1</t>
  </si>
  <si>
    <t>Bednění stěn základových pasů zřízení</t>
  </si>
  <si>
    <t>svislé nebo šikmé (odkloněné), půdorysně přímé nebo zalomené, stěn základových pasů ve volných nebo zapažených jámách, rýhách, šachtách, včetně případných vzpěr,</t>
  </si>
  <si>
    <t>opěrná zeď : 18,1*0,8*2</t>
  </si>
  <si>
    <t>274351216R00</t>
  </si>
  <si>
    <t>Bednění stěn základových pasů odstranění</t>
  </si>
  <si>
    <t>28611224.AR</t>
  </si>
  <si>
    <t>trubka plastová drenážní PVC; ohebná; perforovaná po celém obvodu; DN 125,0 mm</t>
  </si>
  <si>
    <t>trativod : 36,6*1,03</t>
  </si>
  <si>
    <t>trativod rubu opěrné zdi : 20,4*1,03</t>
  </si>
  <si>
    <t>67390525R</t>
  </si>
  <si>
    <t>geotextilie PP, PES; funkce drenážní, separační, ochranná, výztužná, filtrační; plošná hmotnost 250 g/m2</t>
  </si>
  <si>
    <t>trativody : 109,98*1,1</t>
  </si>
  <si>
    <t>318261112RT3</t>
  </si>
  <si>
    <t>Ploty z betonových tvárnic s výztuží a betonovou zálivkou tvárnice, tloušťky 190 mm, oboustranně štípané, přírodní</t>
  </si>
  <si>
    <t>opěrná zeď - podezdívka oplocení : (2,0*4*0,2)+(10,6*6*0,2)+(2,0*6*0,2)+(0,8*6*0,2)+(2,4*5*0,2)</t>
  </si>
  <si>
    <t>318261123RT1</t>
  </si>
  <si>
    <t>Ploty z betonových tvárnic s výztuží a betonovou zálivkou stříška, šířky 300 mm, hladká, přírodní</t>
  </si>
  <si>
    <t>opěrná zeď : 2,0+10,6+2,3+3,2</t>
  </si>
  <si>
    <t>338261111RT5</t>
  </si>
  <si>
    <t>Pilíře plotové z betonových tvárnic s výztuží a betonovou zálivkou rozměr 400x200 mm, z tvárnic, oboustranně štípaných, přírodních</t>
  </si>
  <si>
    <t>kladení tvárnic na sucho, vložení výztuže, zalití betonem</t>
  </si>
  <si>
    <t>opěrná zeď - oplocení - sloupek : 8*1,4</t>
  </si>
  <si>
    <t>338951a</t>
  </si>
  <si>
    <t>Dřevěná výplň oplocení</t>
  </si>
  <si>
    <t>výplň oplocení, vč. kotevních prvků a příčníků - prkna, vč. nátěru : 7*13</t>
  </si>
  <si>
    <t>451317777R00</t>
  </si>
  <si>
    <t>Podklad nebo lože pod dlažbu (přídlažbu) z betonu C -/7,5/C 8/10_x000D_
 tloušťky do 10 cm</t>
  </si>
  <si>
    <t>v ploše vodorovné nebo ve sklonu do 1:5</t>
  </si>
  <si>
    <t>lapač splavenin - lože z C 20/25 : 1*0,88</t>
  </si>
  <si>
    <t>451459777R00</t>
  </si>
  <si>
    <t>Podklad nebo lože pod dlažbu (přídlažbu) z malty cementové_x000D_
 příplatek za další 1cm malty cementové nad 5 cm</t>
  </si>
  <si>
    <t>štěrbinový žlab : 18*0,45*5</t>
  </si>
  <si>
    <t>451579977R00</t>
  </si>
  <si>
    <t>Podklad nebo lože pod dlažbu (přídlažbu) ze štěrkodrti příplatek za každý další 1 cm štěrkodrti nad 10 cm</t>
  </si>
  <si>
    <t>vyrovnávací vrstva pod obruby - viz. vzorový řez : 10,2*10</t>
  </si>
  <si>
    <t>451572111RK1</t>
  </si>
  <si>
    <t>Lože pod potrubí, stoky a drobné objekty z kameniva drobného těženého 0÷4 mm</t>
  </si>
  <si>
    <t>v otevřeném výkopu,</t>
  </si>
  <si>
    <t>kanalizace DN 400 : (50-0,5)*0,9*0,15</t>
  </si>
  <si>
    <t>DRŠ2 : 3,2*0,1</t>
  </si>
  <si>
    <t>odtok ze žlabu : 1,5*0,8*0,1</t>
  </si>
  <si>
    <t>přepojení kanalizace : 2*0,8*0,1</t>
  </si>
  <si>
    <t>lapač splavenin : 2,1*1,5*0,1</t>
  </si>
  <si>
    <t>452111111R00</t>
  </si>
  <si>
    <t>Osazení betonových dílců pod potrubí pražců v otevřeném výkopu průřezové plochy do 25 000 mm2</t>
  </si>
  <si>
    <t>kanalizace DN 400 : 40</t>
  </si>
  <si>
    <t>452112111R00</t>
  </si>
  <si>
    <t>Osazení betonových dílců pod potrubí prstenců nebo rámůpod poklopy a mříže výšky do 100 mm</t>
  </si>
  <si>
    <t>DRŠ2, vč. stykové malty : 2</t>
  </si>
  <si>
    <t>452112121R00</t>
  </si>
  <si>
    <t>Osazení betonových dílců pod potrubí prstenců nebo rámůpod poklopy a mříže výšky přes 100 do 200 mm</t>
  </si>
  <si>
    <t>lapač splavenin,  vč. stykové malty : 1</t>
  </si>
  <si>
    <t>452311131R00</t>
  </si>
  <si>
    <t>Podkladní a zajišťovací konstrukce z betonu desky pod potrubí, stoky a drobné objekty , z betonu prostého třídy C 12/15</t>
  </si>
  <si>
    <t>z cementu portlandského nebo struskoportlandského, v otevřeném výkopu,</t>
  </si>
  <si>
    <t>DRŠ2 : 1*2,4*0,08</t>
  </si>
  <si>
    <t>465511511R00</t>
  </si>
  <si>
    <t>Dlažba z lomového kamene upraveného uložení do malty MC 10, plocha do 20 m2, vyspárování maltou MCs, tloušťka 200 mm</t>
  </si>
  <si>
    <t>831-2</t>
  </si>
  <si>
    <t>vodorovná nebo ve sklonu do 1 : 2 s dodáním hmot</t>
  </si>
  <si>
    <t>lapač splavenin : 1*0,88</t>
  </si>
  <si>
    <t>59217475R</t>
  </si>
  <si>
    <t>obrubník silniční nájezdový; materiál beton; l = 500,0 mm; š = 150,0 mm; h = 150,0 mm; barva šedá</t>
  </si>
  <si>
    <t>kanalizace DN 400 : 40*1,01</t>
  </si>
  <si>
    <t>592238271R</t>
  </si>
  <si>
    <t>prstenec pro horskou vpust; betonový; l = 1270,0 mm; š = 650 mm; h = 200,0 mm</t>
  </si>
  <si>
    <t>lapač splavenin : 1*1,01</t>
  </si>
  <si>
    <t>59224175R</t>
  </si>
  <si>
    <t>prstenec betonový; DN = 625,0 mm; h = 60,0 mm; s = 120,00 mm</t>
  </si>
  <si>
    <t>DRŠ2 : 2*1,01</t>
  </si>
  <si>
    <t>564861112RT4</t>
  </si>
  <si>
    <t>Podklad ze štěrkodrti s rozprostřením a zhutněním frakce 0-63 mm, tloušťka po zhutnění 210 mm</t>
  </si>
  <si>
    <t>skladba A : 17,1</t>
  </si>
  <si>
    <t>skladba D2 : 58,9</t>
  </si>
  <si>
    <t>565141111RT3</t>
  </si>
  <si>
    <t>Podklad z kameniva obaleného asfaltem ACP 16+ až ACP 22+, v pruhu šířky do 3 m, třídy 1, tloušťka po zhutnění 60 mm</t>
  </si>
  <si>
    <t>s rozprostřením a zhutněním</t>
  </si>
  <si>
    <t>skladba A : 17,6</t>
  </si>
  <si>
    <t>566903111R00</t>
  </si>
  <si>
    <t>Vyspravení podkladu po překopech kamenivem hrubým drceným</t>
  </si>
  <si>
    <t>pro inženýrské sítě, se zhutněním</t>
  </si>
  <si>
    <t>hospodářský sjezd : 16,8*0,15*2,2</t>
  </si>
  <si>
    <t>567122111R00</t>
  </si>
  <si>
    <t>Podklad z kameniva zpevněného cementem SC C8/10, tloušťka po zhutnění 120 mm</t>
  </si>
  <si>
    <t>bez dilatačních spár, s rozprostřením a zhutněním, ošetřením povrchu podkladu vodou</t>
  </si>
  <si>
    <t>567132111R00</t>
  </si>
  <si>
    <t>Podklad z kameniva zpevněného cementem SC C8/10, tloušťka po zhutnění 160 mm</t>
  </si>
  <si>
    <t>skladba D1 : 18,0-(33,5*0,15)</t>
  </si>
  <si>
    <t>573191111R00</t>
  </si>
  <si>
    <t>Nátěr infiltrační kationaktivní emulzí v množství 1 kg/m2</t>
  </si>
  <si>
    <t>skladba A - 0,8 kg/m2 : 17,6</t>
  </si>
  <si>
    <t>573231110R00</t>
  </si>
  <si>
    <t>Postřik živičný spojovací bez posypu kamenivem z emulze, v množství od 0,3 do 0,5 kg/m2</t>
  </si>
  <si>
    <t>skladba A - 0,25 kg/m2 : 17,6</t>
  </si>
  <si>
    <t>stupňovité napojení : 8,86</t>
  </si>
  <si>
    <t>577131111RT3</t>
  </si>
  <si>
    <t>Beton asfaltový s rozprostřením a zhutněním v pruhu šířky do 3 m, ACO 11+, tloušťky 40 mm, plochy do 200 m2</t>
  </si>
  <si>
    <t>591211111R00</t>
  </si>
  <si>
    <t>Kladení dlažby z kostek drobných z kamene, do lože z kameniva těženého tloušťky 50 mm</t>
  </si>
  <si>
    <t>s provedením lože do 50 mm, s vyplněním spár, s dvojím beraněním a se smetením přebytečného materiálu na krajnici</t>
  </si>
  <si>
    <t>skladba D1 : 60,0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</si>
  <si>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</si>
  <si>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</si>
  <si>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</si>
  <si>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skladba D1 : 73,4+5,1+4,0</t>
  </si>
  <si>
    <t>596215028R00</t>
  </si>
  <si>
    <t>Kladení zámkové dlažby do drtě příplatek za více barev dlažby tloušťky 60 mm</t>
  </si>
  <si>
    <t>varovný a kontrastní pás : 5,1+4,0</t>
  </si>
  <si>
    <t>596215029R00</t>
  </si>
  <si>
    <t>Kladení zámkové dlažby do drtě příplatek za více tvarů dlažby tloušťky 6 mm</t>
  </si>
  <si>
    <t>dl. 20/20 : (2,9*0,4)+(0,8*0,4)+(1,5*0,8)+(4,7*0,4)+(2,6*0,8)+(1,6*0,4)</t>
  </si>
  <si>
    <t>596291111R00</t>
  </si>
  <si>
    <t>Řezání zámkové dlažby tloušťky 60 mm</t>
  </si>
  <si>
    <t>spasování v místě stavby : 15,5+1,3+1,1+5,7+7,6+4,8+4,7+2,0+1,5</t>
  </si>
  <si>
    <t>597121151R00</t>
  </si>
  <si>
    <t xml:space="preserve">Montáž odvodňovacích trub betonových štěrbinových štěrbinových, vpusť,  </t>
  </si>
  <si>
    <t>zřízení podkladního betonu tl. 100 mm, položení lože ze suchého betonu tl. 30 mm,</t>
  </si>
  <si>
    <t>štěrbinový žlab : 1</t>
  </si>
  <si>
    <t>597121111RT2</t>
  </si>
  <si>
    <t>Montáž odvodňovacích trub betonových štěrbinových s dodávkou trouby s průběžnou štěrbinou, profilu 400x310 mm, délky 4,0 m</t>
  </si>
  <si>
    <t>(18-1,0)/4</t>
  </si>
  <si>
    <t>599142111R00</t>
  </si>
  <si>
    <t>Úprava zálivky dilatačních nebo pracovních spár šířky přes 20 do 40 mm</t>
  </si>
  <si>
    <t>v cementobetonovém krytu hloubky do 40 mm</t>
  </si>
  <si>
    <t>napojení skladby "A" na živičnou vozovku : 44,3</t>
  </si>
  <si>
    <t>napojení obruby na živičnou vozovku : 4,0</t>
  </si>
  <si>
    <t>58380129R</t>
  </si>
  <si>
    <t>kostka dlažební materiálová skupina I/2 (žula); 10/12 cm</t>
  </si>
  <si>
    <t>skladba D1 : (60,0/4)*1,02</t>
  </si>
  <si>
    <t>59229010R</t>
  </si>
  <si>
    <t>trouba betonová štěrbinová profil T; štěrbina průběžná; š = 350 mm; š 2 = 380 mm; h = 300 mm; l = 4 000 mm; zatížení D400 kN</t>
  </si>
  <si>
    <t>592290111R</t>
  </si>
  <si>
    <t>trouba betonová štěrbinová profil T; vpusťový komplet základní (pero, drážka); š = 350 mm; š 2 = 380 mm; h = 300 mm; l = 1 000 mm; zatížení D400 kN</t>
  </si>
  <si>
    <t>59245110R</t>
  </si>
  <si>
    <t>dlažba betonová dvouvrstvá, skladebná; obdélník; šedá; l = 200 mm; š = 100 mm; tl. 60,0 mm</t>
  </si>
  <si>
    <t>skladba D1 : (73,4-7,28)*1,05</t>
  </si>
  <si>
    <t>59245111R</t>
  </si>
  <si>
    <t>dlažba betonová dvouvrstvá, skladebná; obdélník; červená; l = 200 mm; š = 100 mm; tl. 60,0 mm</t>
  </si>
  <si>
    <t>skladba D1 : 4,0*1,05</t>
  </si>
  <si>
    <t>592451151R</t>
  </si>
  <si>
    <t>dlažba betonová dvouvrstvá, skladebná; obdélník; dlaždice pro nevidomé; červená; l = 200 mm; š = 100 mm; tl. 60,0 mm</t>
  </si>
  <si>
    <t>skladba D1 : 5,1*1,05</t>
  </si>
  <si>
    <t>5924511900R</t>
  </si>
  <si>
    <t>dlažba betonová dvouvrstvá; čtverec; šedá; l = 200 mm; š = 200 mm; tl. 60,0 mm</t>
  </si>
  <si>
    <t>skladba D1 : 7,28*1,05</t>
  </si>
  <si>
    <t>617452201R00</t>
  </si>
  <si>
    <t>Vnitřní úpravy povrchů šachet z malty vodotěsné cementové omítky stěn šachet čtyř a vícehranných, hlazené hladítkem ocelovým</t>
  </si>
  <si>
    <t>DRŠ2 : 0,5</t>
  </si>
  <si>
    <t>625452111R00</t>
  </si>
  <si>
    <t>Vnější úpravy povrchů šachet z malty vodotěsné cementové omítky stěn šachet čtyř a vícehranných, hlazené hladítkem dřevěným</t>
  </si>
  <si>
    <t>627452145R00</t>
  </si>
  <si>
    <t>Spárování maltou cementovou zapuštěné rovné_x000D_
 mezi prefabrikovanými dílci, cementovou maltou</t>
  </si>
  <si>
    <t>opěrná zeď - podezdívka oplocení : 129,3+17,9+18,1</t>
  </si>
  <si>
    <t>822392111RT2</t>
  </si>
  <si>
    <t>Montáž potrubí z trub železobetonových z pryžovým těsněním těsněných pryžovými kroužky_x000D_
 včetně dodávky trub_x000D_
 TZH-Q, DN 400 mm, stavební délky 2500 mm</t>
  </si>
  <si>
    <t>v otevřeném výkopu sklonu do 20 %,</t>
  </si>
  <si>
    <t>kanalizace DN 400 : 50,0-0,5</t>
  </si>
  <si>
    <t>871313121R00</t>
  </si>
  <si>
    <t>Montáž potrubí z trub z plastů těsněných gumovým kroužkem  DN 150 mm</t>
  </si>
  <si>
    <t>v otevřeném výkopu ve sklonu do 20 %,</t>
  </si>
  <si>
    <t>odtok ze žlabu : 1,5</t>
  </si>
  <si>
    <t>871353121R00</t>
  </si>
  <si>
    <t>Montáž potrubí z trub z plastů těsněných gumovým kroužkem  DN 200 mm</t>
  </si>
  <si>
    <t>přepojení kanalizace : 2,0</t>
  </si>
  <si>
    <t>877313123R00</t>
  </si>
  <si>
    <t>Montáž tvarovek na potrubí z trub z plastů těsněných gumovým kroužkem jednoosých DN 150 mm</t>
  </si>
  <si>
    <t>odtok ze žlabu : 2</t>
  </si>
  <si>
    <t>trativod - napojení : 1</t>
  </si>
  <si>
    <t>877353123R00</t>
  </si>
  <si>
    <t>Montáž tvarovek na potrubí z trub z plastů těsněných gumovým kroužkem jednoosých DN 200 mm</t>
  </si>
  <si>
    <t>přepojení kanalizace : 1</t>
  </si>
  <si>
    <t>877363123R00</t>
  </si>
  <si>
    <t>Montáž tvarovek na potrubí z trub z plastů těsněných gumovým kroužkem jednoosých DN 250 mm</t>
  </si>
  <si>
    <t>877313126R00</t>
  </si>
  <si>
    <t>Montáž tvarovek na potrubí z trub z plastů těsněných gumovým kroužkem víček, zátek DN 150</t>
  </si>
  <si>
    <t>trativod - zátka horního konce : 2</t>
  </si>
  <si>
    <t>892855112R00</t>
  </si>
  <si>
    <t>Kamerové prohlídky potrubí do 50 m</t>
  </si>
  <si>
    <t>kanalizace DN 400 : 50</t>
  </si>
  <si>
    <t>894201161R00</t>
  </si>
  <si>
    <t>Ostatní konstrukce na trubním vedení z betonu prostého dno šachet tloušťky přes 200 mm _x000D_
 z betonu  vodostavebního třídy V 4 - C 25/30</t>
  </si>
  <si>
    <t>z cementu portlandského nebo struskoportlandského,</t>
  </si>
  <si>
    <t>DRŠ2 : 1,77*0,25</t>
  </si>
  <si>
    <t>894201261R00</t>
  </si>
  <si>
    <t>Ostatní konstrukce na trubním vedení z betonu prostého stěny šachet tloušťky přes 200 mm _x000D_
 z betonu  vodostavebního třídy V 4 -  C 25/30</t>
  </si>
  <si>
    <t>Včetně pomocného lešení.</t>
  </si>
  <si>
    <t>POP</t>
  </si>
  <si>
    <t>DRŠ2 : 0,66*0,98</t>
  </si>
  <si>
    <t>894204161R00</t>
  </si>
  <si>
    <t>Ostatní konstrukce na trubním vedení z betonu prostého žlaby šachet _x000D_
 z betonu třídy C 25/30, průřezu o poloměru do 500 mm</t>
  </si>
  <si>
    <t>DRŠ2 : 0,3</t>
  </si>
  <si>
    <t>894403011R00</t>
  </si>
  <si>
    <t>Osazení betonových dílců pro šachty stropních jakéhokoliv druhu</t>
  </si>
  <si>
    <t>DRŠ2 - stropní deska : 1</t>
  </si>
  <si>
    <t>894423112R00</t>
  </si>
  <si>
    <t>Osazení betonových dílců pro šachty podle DIN 4034 šachtového dna, o hmotnosti do 3 t</t>
  </si>
  <si>
    <t>na kroužek,</t>
  </si>
  <si>
    <t>lapač splavenin : 1</t>
  </si>
  <si>
    <t>894502401R00</t>
  </si>
  <si>
    <t>Bednění konstrukcí na trubním vedení stěn šachet_x000D_
 kruhových, oboustranné</t>
  </si>
  <si>
    <t>DRŠ2 : (0,66*3,14)+(0,66*4,71)</t>
  </si>
  <si>
    <t>899102111RT2</t>
  </si>
  <si>
    <t>Osazení poklopů litinových a ocelových včetně dodávky poklopu litinového s rámem _x000D_
 čtyřhranného 600 x 600 mm</t>
  </si>
  <si>
    <t>DRŠ2 - poklop kruhový plný DN600 (C 250) : 1</t>
  </si>
  <si>
    <t>899204111R00</t>
  </si>
  <si>
    <t>Osazení mříží litinových o hmotnost jednotlivě přes 150 kg</t>
  </si>
  <si>
    <t>včetně rámů a košů na bahno,</t>
  </si>
  <si>
    <t>lapač spalvenin : 1</t>
  </si>
  <si>
    <t>899521211R00</t>
  </si>
  <si>
    <t>Stupadla do šachet a drobných objektů ocelplastová osazovaná do vynechaných otvorů</t>
  </si>
  <si>
    <t>DRŠ2 : 2</t>
  </si>
  <si>
    <t>899623151R00</t>
  </si>
  <si>
    <t>Obetonování potrubí nebo zdiva stok betonem prostým třídy C 16/20</t>
  </si>
  <si>
    <t>přepojení kanalizace : 0,1</t>
  </si>
  <si>
    <t>28611260.AR</t>
  </si>
  <si>
    <t>trubka plastová kanalizační PVC; hladká, s hrdlem; Sn 8 kN/m2; D = 160,0 mm; s = 4,70 mm; l = 1000,0 mm</t>
  </si>
  <si>
    <t>odtok ze žlabu : 2*1,03</t>
  </si>
  <si>
    <t>28611263.AR</t>
  </si>
  <si>
    <t>trubka plastová kanalizační PVC; hladká, s hrdlem; Sn 8 kN/m2; D = 200,0 mm; s = 5,90 mm; l = 1000,0 mm</t>
  </si>
  <si>
    <t>přepojení kanalizace : 2*1,03</t>
  </si>
  <si>
    <t>28611304.AR</t>
  </si>
  <si>
    <t>odbočka PVC; 45,0 °; d1 = 125 mm; d2 = 125 mm; SDR 23,8; hladká; DN 125,0 mm; DN2 125 mm</t>
  </si>
  <si>
    <t>napojení trativodu : 1*1,015</t>
  </si>
  <si>
    <t>28611327.AR</t>
  </si>
  <si>
    <t>zátka PVC; DN 125,0 mm</t>
  </si>
  <si>
    <t>trativod - zátka horního konce : 2*1,015</t>
  </si>
  <si>
    <t>28651660.AR</t>
  </si>
  <si>
    <t>koleno PVC; 15,0 °; D = 160,0 mm; s 1 hrdlem</t>
  </si>
  <si>
    <t>odtok ze žlabu : 1*1,015</t>
  </si>
  <si>
    <t>28651661.AR</t>
  </si>
  <si>
    <t>koleno PVC; 30,0 °; D = 160,0 mm; s 1 hrdlem</t>
  </si>
  <si>
    <t>28651693.AR</t>
  </si>
  <si>
    <t>redukce excentrická; PVC; d = 200,0 mm; d2 = 160 mm; l = 213 mm; hladká, hrdlová</t>
  </si>
  <si>
    <t>přepojení kanalizace : 1*1,015</t>
  </si>
  <si>
    <t>28651694.AR</t>
  </si>
  <si>
    <t>redukce excentrická; PVC; d = 250,0 mm; d2 = 200 mm; l = 269 mm; hladká, hrdlová</t>
  </si>
  <si>
    <t>55340371R</t>
  </si>
  <si>
    <t>rám s mříží na horskou vpust; mříž litina; rám litina; rozměr 1400/730/120 mm; únosnost B 125 kN</t>
  </si>
  <si>
    <t>592238270R</t>
  </si>
  <si>
    <t>vpust horská železobeton; l = 1240,0 mm; š = 620 mm; hl = 1 530 mm</t>
  </si>
  <si>
    <t>lapač splavenin, vč. stupadel : 1*1,01</t>
  </si>
  <si>
    <t>59224354R</t>
  </si>
  <si>
    <t>deska zákrytová šachetní železobetonová; TZK; D1 = 1 000 mm; D = 1 240 mm; D vnitřní 625 mm; h = 165 mm</t>
  </si>
  <si>
    <t>DRŠ2 : 1*1,01</t>
  </si>
  <si>
    <t>914001111R00</t>
  </si>
  <si>
    <t xml:space="preserve">Osazení a montáž svislých dopravních značek sloupek, do betonového základu,  </t>
  </si>
  <si>
    <t>přeložka : 1</t>
  </si>
  <si>
    <t>915711112RT1</t>
  </si>
  <si>
    <t>Vodorovné značení krytů silnovrstvou barvou, bílou, dělicích čar šířky 120 mm</t>
  </si>
  <si>
    <t>zastávka BUS : (2,75*4)+(3,7*3)+12</t>
  </si>
  <si>
    <t>915721121R00</t>
  </si>
  <si>
    <t>Vodorovné značení krytů plastem nehlučné, stopčar, zeber, stínů, šipek, nápisů, přechodů apod.</t>
  </si>
  <si>
    <t>nápis "BUS" : 2*1,5</t>
  </si>
  <si>
    <t>915791111R00</t>
  </si>
  <si>
    <t>Předznačení pro vodorovné značení pro dělící čáry, vodící proužky</t>
  </si>
  <si>
    <t>stříkané barvou nebo prováděné z nátěrových hmot</t>
  </si>
  <si>
    <t>915791112R00</t>
  </si>
  <si>
    <t xml:space="preserve">Předznačení pro vodorovné značení pro stopčáry, zebry,stíny, šipky, nápisy, přechody </t>
  </si>
  <si>
    <t>917732111R00</t>
  </si>
  <si>
    <t>Osazení silničního nebo chodníkového obrubníku ležatého, bez boční opěry, do lože z betonu prostého C 12/15</t>
  </si>
  <si>
    <t>S dodáním hmot pro lože tl. 80-100 mm.</t>
  </si>
  <si>
    <t>viz. situace obrub, beton C 16/20 : 4+0,5</t>
  </si>
  <si>
    <t>917862111R00</t>
  </si>
  <si>
    <t>Osazení silničního nebo chodníkového obrubníku stojatého, s boční opěrou z betonu prostého, do lože z betonu prostého C 12/15</t>
  </si>
  <si>
    <t>viz. situace obrub, beton C 16/20 : 25+2+2+3+27</t>
  </si>
  <si>
    <t>917882111R00</t>
  </si>
  <si>
    <t>Osazení silničního nebo chodníkového obrubníku zastávkového, s boční opěrou z betonu prostého, do lože z betonu prostého C 12/15</t>
  </si>
  <si>
    <t>viz. situace obrub, beton C 16/20 : 11+2</t>
  </si>
  <si>
    <t>919735111R00</t>
  </si>
  <si>
    <t>Řezání stávajících krytů nebo podkladů živičných, hloubky do  50 mm</t>
  </si>
  <si>
    <t>včetně spotřeby vody</t>
  </si>
  <si>
    <t>napojení skladby "A" na živičnou vozovku - stupňovité napojení : 44,3</t>
  </si>
  <si>
    <t>59217410R</t>
  </si>
  <si>
    <t>obrubník chodníkový materiál beton; l = 1000,0 mm; š = 100,0 mm; h = 250,0 mm; barva šedá</t>
  </si>
  <si>
    <t>27*1,01</t>
  </si>
  <si>
    <t>59217450R</t>
  </si>
  <si>
    <t>obrubník silniční materiál beton; l = 1000,0 mm; š = 150,0 mm; h = 250,0 mm; barva šedá</t>
  </si>
  <si>
    <t>25*1,01</t>
  </si>
  <si>
    <t>1*1,01</t>
  </si>
  <si>
    <t>59217476R</t>
  </si>
  <si>
    <t>obrubník silniční nájezdový; materiál beton; l = 1000,0 mm; š = 150,0 mm; h = 150,0 mm; barva šedá</t>
  </si>
  <si>
    <t>4*1,01</t>
  </si>
  <si>
    <t>59217480R</t>
  </si>
  <si>
    <t>obrubník silniční přechodový levý; materiál beton; l = 1000,0 mm; š = 150,0 mm; výškový rozsah h = 150 až 250 mm; barva šedá</t>
  </si>
  <si>
    <t>2*1,01</t>
  </si>
  <si>
    <t>59217481R</t>
  </si>
  <si>
    <t>obrubník silniční přechodový pravý; materiál beton; l = 1000,0 mm; š = 150,0 mm; výškový rozsah h = 150 až 250 mm; barva šedá</t>
  </si>
  <si>
    <t>59217497R</t>
  </si>
  <si>
    <t>obrubník silniční oblouk vnější; r 2 000 mm; materiál beton; l = 1000,0 mm; š = 150,0 mm; h = 250,0 mm; barva šedá</t>
  </si>
  <si>
    <t>3*1,01</t>
  </si>
  <si>
    <t>592174982R</t>
  </si>
  <si>
    <t>obrubník silniční přechodový levý, pro zastávkový záliv; materiál beton; l = 1000,0 mm; š = 435,0 mm; výškový rozsah h = 270 až 330 mm; barva šedá</t>
  </si>
  <si>
    <t>592174983R</t>
  </si>
  <si>
    <t>obrubník silniční přechodový pravý, pro zastávkový záliv; materiál beton; l = 1000,0 mm; š = 435,0 mm; výškový rozsah h = 270 až 330 mm; barva šedá</t>
  </si>
  <si>
    <t>592174984R</t>
  </si>
  <si>
    <t>obrubník silniční přímý, pro zastávkový záliv; materiál beton; l = 1000,0 mm; š = 435,0 mm; h = 350,0 mm; barva šedá</t>
  </si>
  <si>
    <t>11*1,01</t>
  </si>
  <si>
    <t>966006215R00</t>
  </si>
  <si>
    <t>Odstranění svislých dopr. značek včetně demontáže sloupků z AL patek</t>
  </si>
  <si>
    <t>s odklizením materiálu na skládku na vzdálenost do 20 m nebo s naložením na dopravní prostředek</t>
  </si>
  <si>
    <t>966008111R00</t>
  </si>
  <si>
    <t>Bourání trubního propustku z trub DN do 300 mm</t>
  </si>
  <si>
    <t>s odklizením a uložením vybouraného materiálu na skládku na vzdálenost do 3 m nebo s naložením na dopravní prostředek</t>
  </si>
  <si>
    <t>hospodářský sjezd - odvoz v režii zhotovitele : 7</t>
  </si>
  <si>
    <t>u přístřešku BUS - beton - skládka : 5</t>
  </si>
  <si>
    <t>970041200R00</t>
  </si>
  <si>
    <t>Jádrové vrtání, kruhové prostupy v prostém betonu jádrové vrtání , do D 200 mm</t>
  </si>
  <si>
    <t>801-3</t>
  </si>
  <si>
    <t>odtok ze žlabu - napojení do kanalizace, vč. utěsnění prostupu : 0,1</t>
  </si>
  <si>
    <t>přepojení kanalizace - napojení do kanalizace, vč. utěsnění prostupu : 0,1</t>
  </si>
  <si>
    <t>970241100R00</t>
  </si>
  <si>
    <t>Řezání prostého betonu hloubka řezu 100 mm</t>
  </si>
  <si>
    <t>spasování obrubníků v místě stavby - obrubník chodníkový : 9*0,25</t>
  </si>
  <si>
    <t>kanalizace - spasování konců trub : 2*1,4</t>
  </si>
  <si>
    <t>970241150R00</t>
  </si>
  <si>
    <t>Řezání prostého betonu hloubka řezu 150 mm</t>
  </si>
  <si>
    <t>spasování obrubníků v místě stavby - obrubník silniční : 14*0,25</t>
  </si>
  <si>
    <t>98101111a</t>
  </si>
  <si>
    <t>Demolice budov rozebráním</t>
  </si>
  <si>
    <t>přístřešek BUS, vč. odvozu do sběrny v režii zhotovitele : 3,0*2,0*2,3</t>
  </si>
  <si>
    <t>998223011R00</t>
  </si>
  <si>
    <t>Přesun hmot pozemních komunikací, kryt dlážděný jakékoliv délky objektu</t>
  </si>
  <si>
    <t>Přesun hmot</t>
  </si>
  <si>
    <t>POL7_</t>
  </si>
  <si>
    <t>vodorovně do 200 m</t>
  </si>
  <si>
    <t>711823121RT3</t>
  </si>
  <si>
    <t>Ochrana konstrukcí nopovou fólií svisle, výška nopu 8 mm, včetně dodávky fólie</t>
  </si>
  <si>
    <t>800-711</t>
  </si>
  <si>
    <t>opěrná zeď : 18,1*1,2</t>
  </si>
  <si>
    <t>767914830R00</t>
  </si>
  <si>
    <t>Demontáž oplocení demontáž rámového oplocení, výšky do 2,0 m</t>
  </si>
  <si>
    <t>800-767</t>
  </si>
  <si>
    <t>stáv. oplocení - vč. ocelových sloupků : 13,4</t>
  </si>
  <si>
    <t>979082213R00</t>
  </si>
  <si>
    <t>Vodorovná doprava suti po suchu do 1 km</t>
  </si>
  <si>
    <t>0,975</t>
  </si>
  <si>
    <t>979082219R00</t>
  </si>
  <si>
    <t>Vodorovná doprava suti po suchu Příplatek za dopravu suti po suchu za další 1 km</t>
  </si>
  <si>
    <t>11 km : 0,975*10</t>
  </si>
  <si>
    <t>979084216R00</t>
  </si>
  <si>
    <t>Vodorovná doprava vybouraných hmot po suchu Vodorovná doprava vybour. hmot po suchu do 5 km</t>
  </si>
  <si>
    <t>panely : 4,9</t>
  </si>
  <si>
    <t>propustek u přístřešku BUS : 3,7</t>
  </si>
  <si>
    <t>979084219R00</t>
  </si>
  <si>
    <t>Vodorovná doprava vybouraných hmot po suchu Příplatek k dopravě vybour.hmot za dalších 5 km</t>
  </si>
  <si>
    <t>11 km : 8,6*2</t>
  </si>
  <si>
    <t>979990104R00</t>
  </si>
  <si>
    <t>Poplatek za skládku beton nad 30x30 cm</t>
  </si>
  <si>
    <t>979990112R00</t>
  </si>
  <si>
    <t xml:space="preserve">Poplatek za skládku obalovaný asfalt </t>
  </si>
  <si>
    <t>vozovka - stupňovité napojení : 0,975</t>
  </si>
  <si>
    <t>122201101R00</t>
  </si>
  <si>
    <t>Odkopávky a  prokopávky nezapažené v hornině 3_x000D_
 do 100 m3</t>
  </si>
  <si>
    <t>výpočet program : 51,5</t>
  </si>
  <si>
    <t>20% : 51,5*0,2</t>
  </si>
  <si>
    <t>výkopek pro zpětné uložení : 4,9*2</t>
  </si>
  <si>
    <t>51,5</t>
  </si>
  <si>
    <t>11 km : 51,5</t>
  </si>
  <si>
    <t>výkopek pro zpětné uložení : 4,9</t>
  </si>
  <si>
    <t>nezpevněný terín - výkopek pro zpětné uložení : 4,9</t>
  </si>
  <si>
    <t>parapláň : 163,0</t>
  </si>
  <si>
    <t>odpočet plocha trativodu : -18,3</t>
  </si>
  <si>
    <t>289971211R00</t>
  </si>
  <si>
    <t>Zřízení vrstvy z geotextilie na upraveném povrchu sklon do 1:5, šířka od 0 do 3 m</t>
  </si>
  <si>
    <t>800-2</t>
  </si>
  <si>
    <t>parapláň : 144,7*1,1</t>
  </si>
  <si>
    <t>564661111R00</t>
  </si>
  <si>
    <t>Podklad z kameniva hrubého drceného vel. 63-125 mm tloušťka po zhutnění 200 mm</t>
  </si>
  <si>
    <t>564861111RT4</t>
  </si>
  <si>
    <t>Podklad ze štěrkodrti s rozprostřením a zhutněním frakce 0-63 mm, tloušťka po zhutnění 200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</si>
</sst>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9" fillId="0" borderId="0" xfId="0" applyNumberFormat="1" applyFont="1" applyAlignment="1">
      <alignment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16" fillId="0" borderId="18" xfId="0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vertical="top" wrapText="1"/>
    </xf>
    <xf numFmtId="0" fontId="18" fillId="0" borderId="0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38</v>
      </c>
    </row>
    <row r="2" spans="1:7" ht="57.75" customHeight="1" x14ac:dyDescent="0.25">
      <c r="A2" s="182" t="s">
        <v>39</v>
      </c>
      <c r="B2" s="182"/>
      <c r="C2" s="182"/>
      <c r="D2" s="182"/>
      <c r="E2" s="182"/>
      <c r="F2" s="182"/>
      <c r="G2" s="182"/>
    </row>
  </sheetData>
  <sheetProtection algorithmName="SHA-512" hashValue="Q8LWjyzarLM9fsz/5lHGbp+YMeOVZQejzkT/AQVLmQHtaK66zESxohBQmHMUKXr+VNLTk9bf1+QO+UHR8BgZdA==" saltValue="sKtAGXrWzfIX1so0ZtkZr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4"/>
  <sheetViews>
    <sheetView showGridLines="0" tabSelected="1" topLeftCell="B44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1" customWidth="1"/>
    <col min="4" max="4" width="13" style="51" customWidth="1"/>
    <col min="5" max="5" width="9.6640625" style="51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17" t="s">
        <v>41</v>
      </c>
      <c r="C1" s="218"/>
      <c r="D1" s="218"/>
      <c r="E1" s="218"/>
      <c r="F1" s="218"/>
      <c r="G1" s="218"/>
      <c r="H1" s="218"/>
      <c r="I1" s="218"/>
      <c r="J1" s="219"/>
    </row>
    <row r="2" spans="1:15" ht="36" customHeight="1" x14ac:dyDescent="0.25">
      <c r="A2" s="2"/>
      <c r="B2" s="73" t="s">
        <v>22</v>
      </c>
      <c r="C2" s="74"/>
      <c r="D2" s="75" t="s">
        <v>45</v>
      </c>
      <c r="E2" s="223" t="s">
        <v>46</v>
      </c>
      <c r="F2" s="224"/>
      <c r="G2" s="224"/>
      <c r="H2" s="224"/>
      <c r="I2" s="224"/>
      <c r="J2" s="225"/>
      <c r="O2" s="1"/>
    </row>
    <row r="3" spans="1:15" ht="27" hidden="1" customHeight="1" x14ac:dyDescent="0.25">
      <c r="A3" s="2"/>
      <c r="B3" s="76"/>
      <c r="C3" s="74"/>
      <c r="D3" s="77"/>
      <c r="E3" s="226"/>
      <c r="F3" s="227"/>
      <c r="G3" s="227"/>
      <c r="H3" s="227"/>
      <c r="I3" s="227"/>
      <c r="J3" s="228"/>
    </row>
    <row r="4" spans="1:15" ht="23.25" customHeight="1" x14ac:dyDescent="0.25">
      <c r="A4" s="2"/>
      <c r="B4" s="78"/>
      <c r="C4" s="79"/>
      <c r="D4" s="80"/>
      <c r="E4" s="207"/>
      <c r="F4" s="207"/>
      <c r="G4" s="207"/>
      <c r="H4" s="207"/>
      <c r="I4" s="207"/>
      <c r="J4" s="208"/>
    </row>
    <row r="5" spans="1:15" ht="24" customHeight="1" x14ac:dyDescent="0.25">
      <c r="A5" s="2"/>
      <c r="B5" s="31" t="s">
        <v>42</v>
      </c>
      <c r="D5" s="211" t="s">
        <v>47</v>
      </c>
      <c r="E5" s="212"/>
      <c r="F5" s="212"/>
      <c r="G5" s="212"/>
      <c r="H5" s="18" t="s">
        <v>40</v>
      </c>
      <c r="I5" s="82" t="s">
        <v>51</v>
      </c>
      <c r="J5" s="8"/>
    </row>
    <row r="6" spans="1:15" ht="15.75" customHeight="1" x14ac:dyDescent="0.25">
      <c r="A6" s="2"/>
      <c r="B6" s="28"/>
      <c r="C6" s="53"/>
      <c r="D6" s="213" t="s">
        <v>48</v>
      </c>
      <c r="E6" s="214"/>
      <c r="F6" s="214"/>
      <c r="G6" s="214"/>
      <c r="H6" s="18" t="s">
        <v>34</v>
      </c>
      <c r="I6" s="22"/>
      <c r="J6" s="8"/>
    </row>
    <row r="7" spans="1:15" ht="15.75" customHeight="1" x14ac:dyDescent="0.25">
      <c r="A7" s="2"/>
      <c r="B7" s="29"/>
      <c r="C7" s="54"/>
      <c r="D7" s="81" t="s">
        <v>50</v>
      </c>
      <c r="E7" s="215" t="s">
        <v>49</v>
      </c>
      <c r="F7" s="216"/>
      <c r="G7" s="216"/>
      <c r="H7" s="24"/>
      <c r="I7" s="23"/>
      <c r="J7" s="34"/>
    </row>
    <row r="8" spans="1:15" ht="24" hidden="1" customHeight="1" x14ac:dyDescent="0.25">
      <c r="A8" s="2"/>
      <c r="B8" s="31" t="s">
        <v>20</v>
      </c>
      <c r="D8" s="83" t="s">
        <v>52</v>
      </c>
      <c r="H8" s="18" t="s">
        <v>40</v>
      </c>
      <c r="I8" s="82" t="s">
        <v>56</v>
      </c>
      <c r="J8" s="8"/>
    </row>
    <row r="9" spans="1:15" ht="15.75" hidden="1" customHeight="1" x14ac:dyDescent="0.25">
      <c r="A9" s="2"/>
      <c r="B9" s="2"/>
      <c r="D9" s="83" t="s">
        <v>53</v>
      </c>
      <c r="H9" s="18" t="s">
        <v>34</v>
      </c>
      <c r="I9" s="82" t="s">
        <v>57</v>
      </c>
      <c r="J9" s="8"/>
    </row>
    <row r="10" spans="1:15" ht="15.75" hidden="1" customHeight="1" x14ac:dyDescent="0.25">
      <c r="A10" s="2"/>
      <c r="B10" s="35"/>
      <c r="C10" s="54"/>
      <c r="D10" s="81" t="s">
        <v>55</v>
      </c>
      <c r="E10" s="84" t="s">
        <v>54</v>
      </c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19</v>
      </c>
      <c r="D11" s="230"/>
      <c r="E11" s="230"/>
      <c r="F11" s="230"/>
      <c r="G11" s="230"/>
      <c r="H11" s="18" t="s">
        <v>40</v>
      </c>
      <c r="I11" s="86"/>
      <c r="J11" s="8"/>
    </row>
    <row r="12" spans="1:15" ht="15.75" customHeight="1" x14ac:dyDescent="0.25">
      <c r="A12" s="2"/>
      <c r="B12" s="28"/>
      <c r="C12" s="53"/>
      <c r="D12" s="206"/>
      <c r="E12" s="206"/>
      <c r="F12" s="206"/>
      <c r="G12" s="206"/>
      <c r="H12" s="18" t="s">
        <v>34</v>
      </c>
      <c r="I12" s="86"/>
      <c r="J12" s="8"/>
    </row>
    <row r="13" spans="1:15" ht="15.75" customHeight="1" x14ac:dyDescent="0.25">
      <c r="A13" s="2"/>
      <c r="B13" s="29"/>
      <c r="C13" s="54"/>
      <c r="D13" s="85"/>
      <c r="E13" s="209"/>
      <c r="F13" s="210"/>
      <c r="G13" s="210"/>
      <c r="H13" s="19"/>
      <c r="I13" s="23"/>
      <c r="J13" s="34"/>
    </row>
    <row r="14" spans="1:15" ht="24" customHeight="1" x14ac:dyDescent="0.25">
      <c r="A14" s="2"/>
      <c r="B14" s="43" t="s">
        <v>21</v>
      </c>
      <c r="C14" s="55"/>
      <c r="D14" s="56" t="s">
        <v>43</v>
      </c>
      <c r="E14" s="57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58"/>
      <c r="D15" s="52"/>
      <c r="E15" s="229"/>
      <c r="F15" s="229"/>
      <c r="G15" s="231"/>
      <c r="H15" s="231"/>
      <c r="I15" s="231" t="s">
        <v>29</v>
      </c>
      <c r="J15" s="232"/>
    </row>
    <row r="16" spans="1:15" ht="23.25" customHeight="1" x14ac:dyDescent="0.25">
      <c r="A16" s="139" t="s">
        <v>24</v>
      </c>
      <c r="B16" s="38" t="s">
        <v>24</v>
      </c>
      <c r="C16" s="59"/>
      <c r="D16" s="60"/>
      <c r="E16" s="195"/>
      <c r="F16" s="196"/>
      <c r="G16" s="195"/>
      <c r="H16" s="196"/>
      <c r="I16" s="195">
        <f>SUMIF(F53:F70,A16,I53:I70)+SUMIF(F53:F70,"PSU",I53:I70)</f>
        <v>0</v>
      </c>
      <c r="J16" s="197"/>
    </row>
    <row r="17" spans="1:10" ht="23.25" customHeight="1" x14ac:dyDescent="0.25">
      <c r="A17" s="139" t="s">
        <v>25</v>
      </c>
      <c r="B17" s="38" t="s">
        <v>25</v>
      </c>
      <c r="C17" s="59"/>
      <c r="D17" s="60"/>
      <c r="E17" s="195"/>
      <c r="F17" s="196"/>
      <c r="G17" s="195"/>
      <c r="H17" s="196"/>
      <c r="I17" s="195">
        <f>SUMIF(F53:F70,A17,I53:I70)</f>
        <v>0</v>
      </c>
      <c r="J17" s="197"/>
    </row>
    <row r="18" spans="1:10" ht="23.25" customHeight="1" x14ac:dyDescent="0.25">
      <c r="A18" s="139" t="s">
        <v>26</v>
      </c>
      <c r="B18" s="38" t="s">
        <v>26</v>
      </c>
      <c r="C18" s="59"/>
      <c r="D18" s="60"/>
      <c r="E18" s="195"/>
      <c r="F18" s="196"/>
      <c r="G18" s="195"/>
      <c r="H18" s="196"/>
      <c r="I18" s="195">
        <f>SUMIF(F53:F70,A18,I53:I70)</f>
        <v>0</v>
      </c>
      <c r="J18" s="197"/>
    </row>
    <row r="19" spans="1:10" ht="23.25" customHeight="1" x14ac:dyDescent="0.25">
      <c r="A19" s="139" t="s">
        <v>105</v>
      </c>
      <c r="B19" s="38" t="s">
        <v>27</v>
      </c>
      <c r="C19" s="59"/>
      <c r="D19" s="60"/>
      <c r="E19" s="195"/>
      <c r="F19" s="196"/>
      <c r="G19" s="195"/>
      <c r="H19" s="196"/>
      <c r="I19" s="195">
        <f>SUMIF(F53:F70,A19,I53:I70)</f>
        <v>0</v>
      </c>
      <c r="J19" s="197"/>
    </row>
    <row r="20" spans="1:10" ht="23.25" customHeight="1" x14ac:dyDescent="0.25">
      <c r="A20" s="139" t="s">
        <v>106</v>
      </c>
      <c r="B20" s="38" t="s">
        <v>28</v>
      </c>
      <c r="C20" s="59"/>
      <c r="D20" s="60"/>
      <c r="E20" s="195"/>
      <c r="F20" s="196"/>
      <c r="G20" s="195"/>
      <c r="H20" s="196"/>
      <c r="I20" s="195">
        <f>SUMIF(F53:F70,A20,I53:I70)</f>
        <v>0</v>
      </c>
      <c r="J20" s="197"/>
    </row>
    <row r="21" spans="1:10" ht="23.25" customHeight="1" x14ac:dyDescent="0.25">
      <c r="A21" s="2"/>
      <c r="B21" s="48" t="s">
        <v>29</v>
      </c>
      <c r="C21" s="61"/>
      <c r="D21" s="62"/>
      <c r="E21" s="198"/>
      <c r="F21" s="233"/>
      <c r="G21" s="198"/>
      <c r="H21" s="233"/>
      <c r="I21" s="198">
        <f>SUM(I16:J20)</f>
        <v>0</v>
      </c>
      <c r="J21" s="199"/>
    </row>
    <row r="22" spans="1:10" ht="33" customHeight="1" x14ac:dyDescent="0.25">
      <c r="A22" s="2"/>
      <c r="B22" s="42" t="s">
        <v>33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12</v>
      </c>
      <c r="C23" s="59"/>
      <c r="D23" s="60"/>
      <c r="E23" s="64">
        <v>15</v>
      </c>
      <c r="F23" s="39" t="s">
        <v>0</v>
      </c>
      <c r="G23" s="193">
        <f>ZakladDPHSniVypocet</f>
        <v>0</v>
      </c>
      <c r="H23" s="194"/>
      <c r="I23" s="194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13</v>
      </c>
      <c r="C24" s="59"/>
      <c r="D24" s="60"/>
      <c r="E24" s="64">
        <f>SazbaDPH1</f>
        <v>15</v>
      </c>
      <c r="F24" s="39" t="s">
        <v>0</v>
      </c>
      <c r="G24" s="191">
        <f>A23</f>
        <v>0</v>
      </c>
      <c r="H24" s="192"/>
      <c r="I24" s="192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14</v>
      </c>
      <c r="C25" s="59"/>
      <c r="D25" s="60"/>
      <c r="E25" s="64">
        <v>21</v>
      </c>
      <c r="F25" s="39" t="s">
        <v>0</v>
      </c>
      <c r="G25" s="193">
        <f>ZakladDPHZaklVypocet</f>
        <v>0</v>
      </c>
      <c r="H25" s="194"/>
      <c r="I25" s="194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15</v>
      </c>
      <c r="C26" s="65"/>
      <c r="D26" s="52"/>
      <c r="E26" s="66">
        <f>SazbaDPH2</f>
        <v>21</v>
      </c>
      <c r="F26" s="30" t="s">
        <v>0</v>
      </c>
      <c r="G26" s="220">
        <f>A25</f>
        <v>0</v>
      </c>
      <c r="H26" s="221"/>
      <c r="I26" s="221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4</v>
      </c>
      <c r="C27" s="67"/>
      <c r="D27" s="68"/>
      <c r="E27" s="67"/>
      <c r="F27" s="16"/>
      <c r="G27" s="222">
        <f>CenaCelkem-(ZakladDPHSni+DPHSni+ZakladDPHZakl+DPHZakl)</f>
        <v>0</v>
      </c>
      <c r="H27" s="222"/>
      <c r="I27" s="222"/>
      <c r="J27" s="41" t="str">
        <f t="shared" si="0"/>
        <v>CZK</v>
      </c>
    </row>
    <row r="28" spans="1:10" ht="27.75" hidden="1" customHeight="1" thickBot="1" x14ac:dyDescent="0.3">
      <c r="A28" s="2"/>
      <c r="B28" s="113" t="s">
        <v>23</v>
      </c>
      <c r="C28" s="114"/>
      <c r="D28" s="114"/>
      <c r="E28" s="115"/>
      <c r="F28" s="116"/>
      <c r="G28" s="201">
        <f>ZakladDPHSniVypocet+ZakladDPHZaklVypocet</f>
        <v>0</v>
      </c>
      <c r="H28" s="201"/>
      <c r="I28" s="201"/>
      <c r="J28" s="117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3" t="s">
        <v>35</v>
      </c>
      <c r="C29" s="118"/>
      <c r="D29" s="118"/>
      <c r="E29" s="118"/>
      <c r="F29" s="119"/>
      <c r="G29" s="200">
        <f>A27</f>
        <v>0</v>
      </c>
      <c r="H29" s="200"/>
      <c r="I29" s="200"/>
      <c r="J29" s="120" t="s">
        <v>69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69" t="s">
        <v>11</v>
      </c>
      <c r="D32" s="70"/>
      <c r="E32" s="70"/>
      <c r="F32" s="15" t="s">
        <v>10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1"/>
      <c r="D34" s="202" t="s">
        <v>44</v>
      </c>
      <c r="E34" s="203"/>
      <c r="G34" s="204"/>
      <c r="H34" s="205"/>
      <c r="I34" s="205"/>
      <c r="J34" s="25"/>
    </row>
    <row r="35" spans="1:10" ht="12.75" customHeight="1" x14ac:dyDescent="0.25">
      <c r="A35" s="2"/>
      <c r="B35" s="2"/>
      <c r="D35" s="190" t="s">
        <v>2</v>
      </c>
      <c r="E35" s="190"/>
      <c r="H35" s="10" t="s">
        <v>3</v>
      </c>
      <c r="J35" s="9"/>
    </row>
    <row r="36" spans="1:10" ht="13.5" customHeight="1" thickBot="1" x14ac:dyDescent="0.3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1:10" ht="27" customHeight="1" x14ac:dyDescent="0.25">
      <c r="B37" s="90" t="s">
        <v>16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x14ac:dyDescent="0.25">
      <c r="A38" s="89" t="s">
        <v>37</v>
      </c>
      <c r="B38" s="94" t="s">
        <v>17</v>
      </c>
      <c r="C38" s="95" t="s">
        <v>5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18</v>
      </c>
      <c r="I38" s="97" t="s">
        <v>1</v>
      </c>
      <c r="J38" s="98" t="s">
        <v>0</v>
      </c>
    </row>
    <row r="39" spans="1:10" ht="25.5" hidden="1" customHeight="1" x14ac:dyDescent="0.25">
      <c r="A39" s="89">
        <v>1</v>
      </c>
      <c r="B39" s="99" t="s">
        <v>58</v>
      </c>
      <c r="C39" s="185"/>
      <c r="D39" s="185"/>
      <c r="E39" s="185"/>
      <c r="F39" s="100">
        <f>'00 00.2 Naklady'!AE46+'1.1 1.1.1 Pol'!AE580+'1.1 1.2.2 Pol'!AE64</f>
        <v>0</v>
      </c>
      <c r="G39" s="101">
        <f>'00 00.2 Naklady'!AF46+'1.1 1.1.1 Pol'!AF580+'1.1 1.2.2 Pol'!AF64</f>
        <v>0</v>
      </c>
      <c r="H39" s="102">
        <f t="shared" ref="H39:H45" si="1">(F39*SazbaDPH1/100)+(G39*SazbaDPH2/100)</f>
        <v>0</v>
      </c>
      <c r="I39" s="102">
        <f t="shared" ref="I39:I45" si="2">F39+G39+H39</f>
        <v>0</v>
      </c>
      <c r="J39" s="103" t="str">
        <f t="shared" ref="J39:J45" si="3">IF(CenaCelkemVypocet=0,"",I39/CenaCelkemVypocet*100)</f>
        <v/>
      </c>
    </row>
    <row r="40" spans="1:10" ht="25.5" customHeight="1" x14ac:dyDescent="0.25">
      <c r="A40" s="89">
        <v>2</v>
      </c>
      <c r="B40" s="104"/>
      <c r="C40" s="189" t="s">
        <v>59</v>
      </c>
      <c r="D40" s="189"/>
      <c r="E40" s="189"/>
      <c r="F40" s="105">
        <f>'00 00.2 Naklady'!AE46</f>
        <v>0</v>
      </c>
      <c r="G40" s="106">
        <f>'00 00.2 Naklady'!AF46</f>
        <v>0</v>
      </c>
      <c r="H40" s="106">
        <f t="shared" si="1"/>
        <v>0</v>
      </c>
      <c r="I40" s="106">
        <f t="shared" si="2"/>
        <v>0</v>
      </c>
      <c r="J40" s="107" t="str">
        <f t="shared" si="3"/>
        <v/>
      </c>
    </row>
    <row r="41" spans="1:10" ht="25.5" customHeight="1" x14ac:dyDescent="0.25">
      <c r="A41" s="89">
        <v>3</v>
      </c>
      <c r="B41" s="108" t="s">
        <v>60</v>
      </c>
      <c r="C41" s="185" t="s">
        <v>61</v>
      </c>
      <c r="D41" s="185"/>
      <c r="E41" s="185"/>
      <c r="F41" s="109">
        <f>'00 00.2 Naklady'!AE46</f>
        <v>0</v>
      </c>
      <c r="G41" s="102">
        <f>'00 00.2 Naklady'!AF46</f>
        <v>0</v>
      </c>
      <c r="H41" s="102">
        <f t="shared" si="1"/>
        <v>0</v>
      </c>
      <c r="I41" s="102">
        <f t="shared" si="2"/>
        <v>0</v>
      </c>
      <c r="J41" s="103" t="str">
        <f t="shared" si="3"/>
        <v/>
      </c>
    </row>
    <row r="42" spans="1:10" ht="25.5" customHeight="1" x14ac:dyDescent="0.25">
      <c r="A42" s="89">
        <v>2</v>
      </c>
      <c r="B42" s="104"/>
      <c r="C42" s="189" t="s">
        <v>62</v>
      </c>
      <c r="D42" s="189"/>
      <c r="E42" s="189"/>
      <c r="F42" s="105"/>
      <c r="G42" s="106"/>
      <c r="H42" s="106">
        <f t="shared" si="1"/>
        <v>0</v>
      </c>
      <c r="I42" s="106">
        <f t="shared" si="2"/>
        <v>0</v>
      </c>
      <c r="J42" s="107" t="str">
        <f t="shared" si="3"/>
        <v/>
      </c>
    </row>
    <row r="43" spans="1:10" ht="25.5" customHeight="1" x14ac:dyDescent="0.25">
      <c r="A43" s="89">
        <v>2</v>
      </c>
      <c r="B43" s="104" t="s">
        <v>63</v>
      </c>
      <c r="C43" s="189" t="s">
        <v>64</v>
      </c>
      <c r="D43" s="189"/>
      <c r="E43" s="189"/>
      <c r="F43" s="105">
        <f>'1.1 1.1.1 Pol'!AE580+'1.1 1.2.2 Pol'!AE64</f>
        <v>0</v>
      </c>
      <c r="G43" s="106">
        <f>'1.1 1.1.1 Pol'!AF580+'1.1 1.2.2 Pol'!AF64</f>
        <v>0</v>
      </c>
      <c r="H43" s="106">
        <f t="shared" si="1"/>
        <v>0</v>
      </c>
      <c r="I43" s="106">
        <f t="shared" si="2"/>
        <v>0</v>
      </c>
      <c r="J43" s="107" t="str">
        <f t="shared" si="3"/>
        <v/>
      </c>
    </row>
    <row r="44" spans="1:10" ht="25.5" customHeight="1" x14ac:dyDescent="0.25">
      <c r="A44" s="89">
        <v>3</v>
      </c>
      <c r="B44" s="108" t="s">
        <v>65</v>
      </c>
      <c r="C44" s="185" t="s">
        <v>64</v>
      </c>
      <c r="D44" s="185"/>
      <c r="E44" s="185"/>
      <c r="F44" s="109">
        <f>'1.1 1.1.1 Pol'!AE580</f>
        <v>0</v>
      </c>
      <c r="G44" s="102">
        <f>'1.1 1.1.1 Pol'!AF580</f>
        <v>0</v>
      </c>
      <c r="H44" s="102">
        <f t="shared" si="1"/>
        <v>0</v>
      </c>
      <c r="I44" s="102">
        <f t="shared" si="2"/>
        <v>0</v>
      </c>
      <c r="J44" s="103" t="str">
        <f t="shared" si="3"/>
        <v/>
      </c>
    </row>
    <row r="45" spans="1:10" ht="25.5" customHeight="1" x14ac:dyDescent="0.25">
      <c r="A45" s="89">
        <v>3</v>
      </c>
      <c r="B45" s="108" t="s">
        <v>66</v>
      </c>
      <c r="C45" s="185" t="s">
        <v>67</v>
      </c>
      <c r="D45" s="185"/>
      <c r="E45" s="185"/>
      <c r="F45" s="109">
        <f>'1.1 1.2.2 Pol'!AE64</f>
        <v>0</v>
      </c>
      <c r="G45" s="102">
        <f>'1.1 1.2.2 Pol'!AF64</f>
        <v>0</v>
      </c>
      <c r="H45" s="102">
        <f t="shared" si="1"/>
        <v>0</v>
      </c>
      <c r="I45" s="102">
        <f t="shared" si="2"/>
        <v>0</v>
      </c>
      <c r="J45" s="103" t="str">
        <f t="shared" si="3"/>
        <v/>
      </c>
    </row>
    <row r="46" spans="1:10" ht="25.5" customHeight="1" x14ac:dyDescent="0.25">
      <c r="A46" s="89"/>
      <c r="B46" s="186" t="s">
        <v>68</v>
      </c>
      <c r="C46" s="187"/>
      <c r="D46" s="187"/>
      <c r="E46" s="188"/>
      <c r="F46" s="110">
        <f>SUMIF(A39:A45,"=1",F39:F45)</f>
        <v>0</v>
      </c>
      <c r="G46" s="111">
        <f>SUMIF(A39:A45,"=1",G39:G45)</f>
        <v>0</v>
      </c>
      <c r="H46" s="111">
        <f>SUMIF(A39:A45,"=1",H39:H45)</f>
        <v>0</v>
      </c>
      <c r="I46" s="111">
        <f>SUMIF(A39:A45,"=1",I39:I45)</f>
        <v>0</v>
      </c>
      <c r="J46" s="112">
        <f>SUMIF(A39:A45,"=1",J39:J45)</f>
        <v>0</v>
      </c>
    </row>
    <row r="50" spans="1:10" ht="15.6" x14ac:dyDescent="0.3">
      <c r="B50" s="121" t="s">
        <v>70</v>
      </c>
    </row>
    <row r="52" spans="1:10" ht="25.5" customHeight="1" x14ac:dyDescent="0.25">
      <c r="A52" s="123"/>
      <c r="B52" s="126" t="s">
        <v>17</v>
      </c>
      <c r="C52" s="126" t="s">
        <v>5</v>
      </c>
      <c r="D52" s="127"/>
      <c r="E52" s="127"/>
      <c r="F52" s="128" t="s">
        <v>71</v>
      </c>
      <c r="G52" s="128"/>
      <c r="H52" s="128"/>
      <c r="I52" s="128" t="s">
        <v>29</v>
      </c>
      <c r="J52" s="128" t="s">
        <v>0</v>
      </c>
    </row>
    <row r="53" spans="1:10" ht="36.75" customHeight="1" x14ac:dyDescent="0.25">
      <c r="A53" s="124"/>
      <c r="B53" s="129" t="s">
        <v>72</v>
      </c>
      <c r="C53" s="183" t="s">
        <v>73</v>
      </c>
      <c r="D53" s="184"/>
      <c r="E53" s="184"/>
      <c r="F53" s="135" t="s">
        <v>24</v>
      </c>
      <c r="G53" s="136"/>
      <c r="H53" s="136"/>
      <c r="I53" s="136">
        <f>'00 00.2 Naklady'!G8</f>
        <v>0</v>
      </c>
      <c r="J53" s="133" t="str">
        <f>IF(I71=0,"",I53/I71*100)</f>
        <v/>
      </c>
    </row>
    <row r="54" spans="1:10" ht="36.75" customHeight="1" x14ac:dyDescent="0.25">
      <c r="A54" s="124"/>
      <c r="B54" s="129" t="s">
        <v>74</v>
      </c>
      <c r="C54" s="183" t="s">
        <v>75</v>
      </c>
      <c r="D54" s="184"/>
      <c r="E54" s="184"/>
      <c r="F54" s="135" t="s">
        <v>24</v>
      </c>
      <c r="G54" s="136"/>
      <c r="H54" s="136"/>
      <c r="I54" s="136">
        <f>'1.1 1.1.1 Pol'!G8+'1.1 1.2.2 Pol'!G8</f>
        <v>0</v>
      </c>
      <c r="J54" s="133" t="str">
        <f>IF(I71=0,"",I54/I71*100)</f>
        <v/>
      </c>
    </row>
    <row r="55" spans="1:10" ht="36.75" customHeight="1" x14ac:dyDescent="0.25">
      <c r="A55" s="124"/>
      <c r="B55" s="129" t="s">
        <v>76</v>
      </c>
      <c r="C55" s="183" t="s">
        <v>77</v>
      </c>
      <c r="D55" s="184"/>
      <c r="E55" s="184"/>
      <c r="F55" s="135" t="s">
        <v>24</v>
      </c>
      <c r="G55" s="136"/>
      <c r="H55" s="136"/>
      <c r="I55" s="136">
        <f>'1.1 1.1.1 Pol'!G164+'1.1 1.2.2 Pol'!G41</f>
        <v>0</v>
      </c>
      <c r="J55" s="133" t="str">
        <f>IF(I71=0,"",I55/I71*100)</f>
        <v/>
      </c>
    </row>
    <row r="56" spans="1:10" ht="36.75" customHeight="1" x14ac:dyDescent="0.25">
      <c r="A56" s="124"/>
      <c r="B56" s="129" t="s">
        <v>78</v>
      </c>
      <c r="C56" s="183" t="s">
        <v>79</v>
      </c>
      <c r="D56" s="184"/>
      <c r="E56" s="184"/>
      <c r="F56" s="135" t="s">
        <v>24</v>
      </c>
      <c r="G56" s="136"/>
      <c r="H56" s="136"/>
      <c r="I56" s="136">
        <f>'1.1 1.1.1 Pol'!G196</f>
        <v>0</v>
      </c>
      <c r="J56" s="133" t="str">
        <f>IF(I71=0,"",I56/I71*100)</f>
        <v/>
      </c>
    </row>
    <row r="57" spans="1:10" ht="36.75" customHeight="1" x14ac:dyDescent="0.25">
      <c r="A57" s="124"/>
      <c r="B57" s="129" t="s">
        <v>80</v>
      </c>
      <c r="C57" s="183" t="s">
        <v>81</v>
      </c>
      <c r="D57" s="184"/>
      <c r="E57" s="184"/>
      <c r="F57" s="135" t="s">
        <v>24</v>
      </c>
      <c r="G57" s="136"/>
      <c r="H57" s="136"/>
      <c r="I57" s="136">
        <f>'1.1 1.1.1 Pol'!G210</f>
        <v>0</v>
      </c>
      <c r="J57" s="133" t="str">
        <f>IF(I71=0,"",I57/I71*100)</f>
        <v/>
      </c>
    </row>
    <row r="58" spans="1:10" ht="36.75" customHeight="1" x14ac:dyDescent="0.25">
      <c r="A58" s="124"/>
      <c r="B58" s="129" t="s">
        <v>82</v>
      </c>
      <c r="C58" s="183" t="s">
        <v>83</v>
      </c>
      <c r="D58" s="184"/>
      <c r="E58" s="184"/>
      <c r="F58" s="135" t="s">
        <v>24</v>
      </c>
      <c r="G58" s="136"/>
      <c r="H58" s="136"/>
      <c r="I58" s="136">
        <f>'1.1 1.1.1 Pol'!G257+'1.1 1.2.2 Pol'!G49</f>
        <v>0</v>
      </c>
      <c r="J58" s="133" t="str">
        <f>IF(I71=0,"",I58/I71*100)</f>
        <v/>
      </c>
    </row>
    <row r="59" spans="1:10" ht="36.75" customHeight="1" x14ac:dyDescent="0.25">
      <c r="A59" s="124"/>
      <c r="B59" s="129" t="s">
        <v>84</v>
      </c>
      <c r="C59" s="183" t="s">
        <v>85</v>
      </c>
      <c r="D59" s="184"/>
      <c r="E59" s="184"/>
      <c r="F59" s="135" t="s">
        <v>24</v>
      </c>
      <c r="G59" s="136"/>
      <c r="H59" s="136"/>
      <c r="I59" s="136">
        <f>'1.1 1.1.1 Pol'!G342</f>
        <v>0</v>
      </c>
      <c r="J59" s="133" t="str">
        <f>IF(I71=0,"",I59/I71*100)</f>
        <v/>
      </c>
    </row>
    <row r="60" spans="1:10" ht="36.75" customHeight="1" x14ac:dyDescent="0.25">
      <c r="A60" s="124"/>
      <c r="B60" s="129" t="s">
        <v>86</v>
      </c>
      <c r="C60" s="183" t="s">
        <v>87</v>
      </c>
      <c r="D60" s="184"/>
      <c r="E60" s="184"/>
      <c r="F60" s="135" t="s">
        <v>24</v>
      </c>
      <c r="G60" s="136"/>
      <c r="H60" s="136"/>
      <c r="I60" s="136">
        <f>'1.1 1.1.1 Pol'!G346</f>
        <v>0</v>
      </c>
      <c r="J60" s="133" t="str">
        <f>IF(I71=0,"",I60/I71*100)</f>
        <v/>
      </c>
    </row>
    <row r="61" spans="1:10" ht="36.75" customHeight="1" x14ac:dyDescent="0.25">
      <c r="A61" s="124"/>
      <c r="B61" s="129" t="s">
        <v>88</v>
      </c>
      <c r="C61" s="183" t="s">
        <v>89</v>
      </c>
      <c r="D61" s="184"/>
      <c r="E61" s="184"/>
      <c r="F61" s="135" t="s">
        <v>24</v>
      </c>
      <c r="G61" s="136"/>
      <c r="H61" s="136"/>
      <c r="I61" s="136">
        <f>'1.1 1.1.1 Pol'!G353</f>
        <v>0</v>
      </c>
      <c r="J61" s="133" t="str">
        <f>IF(I71=0,"",I61/I71*100)</f>
        <v/>
      </c>
    </row>
    <row r="62" spans="1:10" ht="36.75" customHeight="1" x14ac:dyDescent="0.25">
      <c r="A62" s="124"/>
      <c r="B62" s="129" t="s">
        <v>90</v>
      </c>
      <c r="C62" s="183" t="s">
        <v>91</v>
      </c>
      <c r="D62" s="184"/>
      <c r="E62" s="184"/>
      <c r="F62" s="135" t="s">
        <v>24</v>
      </c>
      <c r="G62" s="136"/>
      <c r="H62" s="136"/>
      <c r="I62" s="136">
        <f>'1.1 1.1.1 Pol'!G456</f>
        <v>0</v>
      </c>
      <c r="J62" s="133" t="str">
        <f>IF(I71=0,"",I62/I71*100)</f>
        <v/>
      </c>
    </row>
    <row r="63" spans="1:10" ht="36.75" customHeight="1" x14ac:dyDescent="0.25">
      <c r="A63" s="124"/>
      <c r="B63" s="129" t="s">
        <v>92</v>
      </c>
      <c r="C63" s="183" t="s">
        <v>93</v>
      </c>
      <c r="D63" s="184"/>
      <c r="E63" s="184"/>
      <c r="F63" s="135" t="s">
        <v>24</v>
      </c>
      <c r="G63" s="136"/>
      <c r="H63" s="136"/>
      <c r="I63" s="136">
        <f>'1.1 1.1.1 Pol'!G521</f>
        <v>0</v>
      </c>
      <c r="J63" s="133" t="str">
        <f>IF(I71=0,"",I63/I71*100)</f>
        <v/>
      </c>
    </row>
    <row r="64" spans="1:10" ht="36.75" customHeight="1" x14ac:dyDescent="0.25">
      <c r="A64" s="124"/>
      <c r="B64" s="129" t="s">
        <v>94</v>
      </c>
      <c r="C64" s="183" t="s">
        <v>95</v>
      </c>
      <c r="D64" s="184"/>
      <c r="E64" s="184"/>
      <c r="F64" s="135" t="s">
        <v>24</v>
      </c>
      <c r="G64" s="136"/>
      <c r="H64" s="136"/>
      <c r="I64" s="136">
        <f>'1.1 1.1.1 Pol'!G542</f>
        <v>0</v>
      </c>
      <c r="J64" s="133" t="str">
        <f>IF(I71=0,"",I64/I71*100)</f>
        <v/>
      </c>
    </row>
    <row r="65" spans="1:10" ht="36.75" customHeight="1" x14ac:dyDescent="0.25">
      <c r="A65" s="124"/>
      <c r="B65" s="129" t="s">
        <v>96</v>
      </c>
      <c r="C65" s="183" t="s">
        <v>97</v>
      </c>
      <c r="D65" s="184"/>
      <c r="E65" s="184"/>
      <c r="F65" s="135" t="s">
        <v>24</v>
      </c>
      <c r="G65" s="136"/>
      <c r="H65" s="136"/>
      <c r="I65" s="136">
        <f>'1.1 1.1.1 Pol'!G546+'1.1 1.2.2 Pol'!G59</f>
        <v>0</v>
      </c>
      <c r="J65" s="133" t="str">
        <f>IF(I71=0,"",I65/I71*100)</f>
        <v/>
      </c>
    </row>
    <row r="66" spans="1:10" ht="36.75" customHeight="1" x14ac:dyDescent="0.25">
      <c r="A66" s="124"/>
      <c r="B66" s="129" t="s">
        <v>98</v>
      </c>
      <c r="C66" s="183" t="s">
        <v>99</v>
      </c>
      <c r="D66" s="184"/>
      <c r="E66" s="184"/>
      <c r="F66" s="135" t="s">
        <v>25</v>
      </c>
      <c r="G66" s="136"/>
      <c r="H66" s="136"/>
      <c r="I66" s="136">
        <f>'1.1 1.1.1 Pol'!G550</f>
        <v>0</v>
      </c>
      <c r="J66" s="133" t="str">
        <f>IF(I71=0,"",I66/I71*100)</f>
        <v/>
      </c>
    </row>
    <row r="67" spans="1:10" ht="36.75" customHeight="1" x14ac:dyDescent="0.25">
      <c r="A67" s="124"/>
      <c r="B67" s="129" t="s">
        <v>100</v>
      </c>
      <c r="C67" s="183" t="s">
        <v>101</v>
      </c>
      <c r="D67" s="184"/>
      <c r="E67" s="184"/>
      <c r="F67" s="135" t="s">
        <v>25</v>
      </c>
      <c r="G67" s="136"/>
      <c r="H67" s="136"/>
      <c r="I67" s="136">
        <f>'1.1 1.1.1 Pol'!G554</f>
        <v>0</v>
      </c>
      <c r="J67" s="133" t="str">
        <f>IF(I71=0,"",I67/I71*100)</f>
        <v/>
      </c>
    </row>
    <row r="68" spans="1:10" ht="36.75" customHeight="1" x14ac:dyDescent="0.25">
      <c r="A68" s="124"/>
      <c r="B68" s="129" t="s">
        <v>102</v>
      </c>
      <c r="C68" s="183" t="s">
        <v>103</v>
      </c>
      <c r="D68" s="184"/>
      <c r="E68" s="184"/>
      <c r="F68" s="135" t="s">
        <v>104</v>
      </c>
      <c r="G68" s="136"/>
      <c r="H68" s="136"/>
      <c r="I68" s="136">
        <f>'1.1 1.1.1 Pol'!G558</f>
        <v>0</v>
      </c>
      <c r="J68" s="133" t="str">
        <f>IF(I71=0,"",I68/I71*100)</f>
        <v/>
      </c>
    </row>
    <row r="69" spans="1:10" ht="36.75" customHeight="1" x14ac:dyDescent="0.25">
      <c r="A69" s="124"/>
      <c r="B69" s="129" t="s">
        <v>105</v>
      </c>
      <c r="C69" s="183" t="s">
        <v>27</v>
      </c>
      <c r="D69" s="184"/>
      <c r="E69" s="184"/>
      <c r="F69" s="135" t="s">
        <v>105</v>
      </c>
      <c r="G69" s="136"/>
      <c r="H69" s="136"/>
      <c r="I69" s="136">
        <f>'00 00.2 Naklady'!G19</f>
        <v>0</v>
      </c>
      <c r="J69" s="133" t="str">
        <f>IF(I71=0,"",I69/I71*100)</f>
        <v/>
      </c>
    </row>
    <row r="70" spans="1:10" ht="36.75" customHeight="1" x14ac:dyDescent="0.25">
      <c r="A70" s="124"/>
      <c r="B70" s="129" t="s">
        <v>106</v>
      </c>
      <c r="C70" s="183" t="s">
        <v>28</v>
      </c>
      <c r="D70" s="184"/>
      <c r="E70" s="184"/>
      <c r="F70" s="135" t="s">
        <v>106</v>
      </c>
      <c r="G70" s="136"/>
      <c r="H70" s="136"/>
      <c r="I70" s="136">
        <f>'00 00.2 Naklady'!G30</f>
        <v>0</v>
      </c>
      <c r="J70" s="133" t="str">
        <f>IF(I71=0,"",I70/I71*100)</f>
        <v/>
      </c>
    </row>
    <row r="71" spans="1:10" ht="25.5" customHeight="1" x14ac:dyDescent="0.25">
      <c r="A71" s="125"/>
      <c r="B71" s="130" t="s">
        <v>1</v>
      </c>
      <c r="C71" s="131"/>
      <c r="D71" s="132"/>
      <c r="E71" s="132"/>
      <c r="F71" s="137"/>
      <c r="G71" s="138"/>
      <c r="H71" s="138"/>
      <c r="I71" s="138">
        <f>SUM(I53:I70)</f>
        <v>0</v>
      </c>
      <c r="J71" s="134">
        <f>SUM(J53:J70)</f>
        <v>0</v>
      </c>
    </row>
    <row r="72" spans="1:10" x14ac:dyDescent="0.25">
      <c r="F72" s="87"/>
      <c r="G72" s="87"/>
      <c r="H72" s="87"/>
      <c r="I72" s="87"/>
      <c r="J72" s="88"/>
    </row>
    <row r="73" spans="1:10" x14ac:dyDescent="0.25">
      <c r="F73" s="87"/>
      <c r="G73" s="87"/>
      <c r="H73" s="87"/>
      <c r="I73" s="87"/>
      <c r="J73" s="88"/>
    </row>
    <row r="74" spans="1:10" x14ac:dyDescent="0.25">
      <c r="F74" s="87"/>
      <c r="G74" s="87"/>
      <c r="H74" s="87"/>
      <c r="I74" s="87"/>
      <c r="J74" s="88"/>
    </row>
  </sheetData>
  <sheetProtection algorithmName="SHA-512" hashValue="iWTOCRAThErKh+YpDU88hpVxQMiujdrwJkaMpfaQ1EmYlhHzkHnnbgcbUwktQRSoETo7KNVz5c34uejy82F6mA==" saltValue="buWIBHr+rSifDAA/orq8m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B46:E46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70:E70"/>
    <mergeCell ref="C65:E65"/>
    <mergeCell ref="C66:E66"/>
    <mergeCell ref="C67:E67"/>
    <mergeCell ref="C68:E68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34" t="s">
        <v>6</v>
      </c>
      <c r="B1" s="234"/>
      <c r="C1" s="235"/>
      <c r="D1" s="234"/>
      <c r="E1" s="234"/>
      <c r="F1" s="234"/>
      <c r="G1" s="234"/>
    </row>
    <row r="2" spans="1:7" ht="24.9" customHeight="1" x14ac:dyDescent="0.25">
      <c r="A2" s="50" t="s">
        <v>7</v>
      </c>
      <c r="B2" s="49"/>
      <c r="C2" s="236"/>
      <c r="D2" s="236"/>
      <c r="E2" s="236"/>
      <c r="F2" s="236"/>
      <c r="G2" s="237"/>
    </row>
    <row r="3" spans="1:7" ht="24.9" customHeight="1" x14ac:dyDescent="0.25">
      <c r="A3" s="50" t="s">
        <v>8</v>
      </c>
      <c r="B3" s="49"/>
      <c r="C3" s="236"/>
      <c r="D3" s="236"/>
      <c r="E3" s="236"/>
      <c r="F3" s="236"/>
      <c r="G3" s="237"/>
    </row>
    <row r="4" spans="1:7" ht="24.9" customHeight="1" x14ac:dyDescent="0.25">
      <c r="A4" s="50" t="s">
        <v>9</v>
      </c>
      <c r="B4" s="49"/>
      <c r="C4" s="236"/>
      <c r="D4" s="236"/>
      <c r="E4" s="236"/>
      <c r="F4" s="236"/>
      <c r="G4" s="237"/>
    </row>
    <row r="5" spans="1:7" x14ac:dyDescent="0.25">
      <c r="B5" s="4"/>
      <c r="C5" s="5"/>
      <c r="D5" s="6"/>
    </row>
  </sheetData>
  <sheetProtection algorithmName="SHA-512" hashValue="wJySNQ0bvzdknuJeP7uMT5DWlIXd9o4BnvF7jYg1bZvRTNWy31bf5DRXsgJ/tc1gAfM00J+bK2trg6keZopIBA==" saltValue="EPgzAbQpZajC0YtIrwEcU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5C77A-61BE-4F41-9336-C5CBAD8DB2C7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2" customWidth="1"/>
    <col min="3" max="3" width="63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2" t="s">
        <v>107</v>
      </c>
      <c r="B1" s="242"/>
      <c r="C1" s="242"/>
      <c r="D1" s="242"/>
      <c r="E1" s="242"/>
      <c r="F1" s="242"/>
      <c r="G1" s="242"/>
      <c r="AG1" t="s">
        <v>108</v>
      </c>
    </row>
    <row r="2" spans="1:60" ht="24.9" customHeight="1" x14ac:dyDescent="0.25">
      <c r="A2" s="140" t="s">
        <v>7</v>
      </c>
      <c r="B2" s="49" t="s">
        <v>45</v>
      </c>
      <c r="C2" s="243" t="s">
        <v>46</v>
      </c>
      <c r="D2" s="244"/>
      <c r="E2" s="244"/>
      <c r="F2" s="244"/>
      <c r="G2" s="245"/>
      <c r="AG2" t="s">
        <v>109</v>
      </c>
    </row>
    <row r="3" spans="1:60" ht="24.9" customHeight="1" x14ac:dyDescent="0.25">
      <c r="A3" s="140" t="s">
        <v>8</v>
      </c>
      <c r="B3" s="49" t="s">
        <v>110</v>
      </c>
      <c r="C3" s="243" t="s">
        <v>111</v>
      </c>
      <c r="D3" s="244"/>
      <c r="E3" s="244"/>
      <c r="F3" s="244"/>
      <c r="G3" s="245"/>
      <c r="AC3" s="122" t="s">
        <v>112</v>
      </c>
      <c r="AG3" t="s">
        <v>113</v>
      </c>
    </row>
    <row r="4" spans="1:60" ht="24.9" customHeight="1" x14ac:dyDescent="0.25">
      <c r="A4" s="141" t="s">
        <v>9</v>
      </c>
      <c r="B4" s="142" t="s">
        <v>60</v>
      </c>
      <c r="C4" s="246" t="s">
        <v>61</v>
      </c>
      <c r="D4" s="247"/>
      <c r="E4" s="247"/>
      <c r="F4" s="247"/>
      <c r="G4" s="248"/>
      <c r="AG4" t="s">
        <v>114</v>
      </c>
    </row>
    <row r="5" spans="1:60" x14ac:dyDescent="0.25">
      <c r="D5" s="10"/>
    </row>
    <row r="6" spans="1:60" ht="39.6" x14ac:dyDescent="0.25">
      <c r="A6" s="144" t="s">
        <v>115</v>
      </c>
      <c r="B6" s="146" t="s">
        <v>116</v>
      </c>
      <c r="C6" s="146" t="s">
        <v>117</v>
      </c>
      <c r="D6" s="145" t="s">
        <v>118</v>
      </c>
      <c r="E6" s="144" t="s">
        <v>119</v>
      </c>
      <c r="F6" s="143" t="s">
        <v>120</v>
      </c>
      <c r="G6" s="144" t="s">
        <v>29</v>
      </c>
      <c r="H6" s="147" t="s">
        <v>30</v>
      </c>
      <c r="I6" s="147" t="s">
        <v>121</v>
      </c>
      <c r="J6" s="147" t="s">
        <v>31</v>
      </c>
      <c r="K6" s="147" t="s">
        <v>122</v>
      </c>
      <c r="L6" s="147" t="s">
        <v>123</v>
      </c>
      <c r="M6" s="147" t="s">
        <v>124</v>
      </c>
      <c r="N6" s="147" t="s">
        <v>125</v>
      </c>
      <c r="O6" s="147" t="s">
        <v>126</v>
      </c>
      <c r="P6" s="147" t="s">
        <v>127</v>
      </c>
      <c r="Q6" s="147" t="s">
        <v>128</v>
      </c>
      <c r="R6" s="147" t="s">
        <v>129</v>
      </c>
      <c r="S6" s="147" t="s">
        <v>130</v>
      </c>
      <c r="T6" s="147" t="s">
        <v>131</v>
      </c>
      <c r="U6" s="147" t="s">
        <v>132</v>
      </c>
      <c r="V6" s="147" t="s">
        <v>133</v>
      </c>
      <c r="W6" s="147" t="s">
        <v>134</v>
      </c>
      <c r="X6" s="147" t="s">
        <v>135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61" t="s">
        <v>136</v>
      </c>
      <c r="B8" s="162" t="s">
        <v>72</v>
      </c>
      <c r="C8" s="175" t="s">
        <v>73</v>
      </c>
      <c r="D8" s="163"/>
      <c r="E8" s="164"/>
      <c r="F8" s="165"/>
      <c r="G8" s="165">
        <f>SUMIF(AG9:AG18,"&lt;&gt;NOR",G9:G18)</f>
        <v>0</v>
      </c>
      <c r="H8" s="165"/>
      <c r="I8" s="165">
        <f>SUM(I9:I18)</f>
        <v>0</v>
      </c>
      <c r="J8" s="165"/>
      <c r="K8" s="165">
        <f>SUM(K9:K18)</f>
        <v>0</v>
      </c>
      <c r="L8" s="165"/>
      <c r="M8" s="165">
        <f>SUM(M9:M18)</f>
        <v>0</v>
      </c>
      <c r="N8" s="165"/>
      <c r="O8" s="165">
        <f>SUM(O9:O18)</f>
        <v>0</v>
      </c>
      <c r="P8" s="165"/>
      <c r="Q8" s="165">
        <f>SUM(Q9:Q18)</f>
        <v>0</v>
      </c>
      <c r="R8" s="165"/>
      <c r="S8" s="165"/>
      <c r="T8" s="166"/>
      <c r="U8" s="160"/>
      <c r="V8" s="160">
        <f>SUM(V9:V18)</f>
        <v>0</v>
      </c>
      <c r="W8" s="160"/>
      <c r="X8" s="160"/>
      <c r="AG8" t="s">
        <v>137</v>
      </c>
    </row>
    <row r="9" spans="1:60" outlineLevel="1" x14ac:dyDescent="0.25">
      <c r="A9" s="167">
        <v>1</v>
      </c>
      <c r="B9" s="168" t="s">
        <v>138</v>
      </c>
      <c r="C9" s="176" t="s">
        <v>139</v>
      </c>
      <c r="D9" s="169" t="s">
        <v>140</v>
      </c>
      <c r="E9" s="170">
        <v>1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/>
      <c r="S9" s="172" t="s">
        <v>141</v>
      </c>
      <c r="T9" s="173" t="s">
        <v>142</v>
      </c>
      <c r="U9" s="157">
        <v>0</v>
      </c>
      <c r="V9" s="157">
        <f>ROUND(E9*U9,2)</f>
        <v>0</v>
      </c>
      <c r="W9" s="157"/>
      <c r="X9" s="157" t="s">
        <v>143</v>
      </c>
      <c r="Y9" s="148"/>
      <c r="Z9" s="148"/>
      <c r="AA9" s="148"/>
      <c r="AB9" s="148"/>
      <c r="AC9" s="148"/>
      <c r="AD9" s="148"/>
      <c r="AE9" s="148"/>
      <c r="AF9" s="148"/>
      <c r="AG9" s="148" t="s">
        <v>144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55"/>
      <c r="B10" s="156"/>
      <c r="C10" s="177" t="s">
        <v>145</v>
      </c>
      <c r="D10" s="158"/>
      <c r="E10" s="159">
        <v>1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146</v>
      </c>
      <c r="AH10" s="148">
        <v>0</v>
      </c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155"/>
      <c r="B11" s="156"/>
      <c r="C11" s="240"/>
      <c r="D11" s="241"/>
      <c r="E11" s="241"/>
      <c r="F11" s="241"/>
      <c r="G11" s="241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147</v>
      </c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67">
        <v>2</v>
      </c>
      <c r="B12" s="168" t="s">
        <v>148</v>
      </c>
      <c r="C12" s="176" t="s">
        <v>149</v>
      </c>
      <c r="D12" s="169" t="s">
        <v>140</v>
      </c>
      <c r="E12" s="170">
        <v>1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2">
        <v>0</v>
      </c>
      <c r="O12" s="172">
        <f>ROUND(E12*N12,2)</f>
        <v>0</v>
      </c>
      <c r="P12" s="172">
        <v>0</v>
      </c>
      <c r="Q12" s="172">
        <f>ROUND(E12*P12,2)</f>
        <v>0</v>
      </c>
      <c r="R12" s="172"/>
      <c r="S12" s="172" t="s">
        <v>141</v>
      </c>
      <c r="T12" s="173" t="s">
        <v>142</v>
      </c>
      <c r="U12" s="157">
        <v>0</v>
      </c>
      <c r="V12" s="157">
        <f>ROUND(E12*U12,2)</f>
        <v>0</v>
      </c>
      <c r="W12" s="157"/>
      <c r="X12" s="157" t="s">
        <v>143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144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outlineLevel="1" x14ac:dyDescent="0.25">
      <c r="A13" s="155"/>
      <c r="B13" s="156"/>
      <c r="C13" s="238"/>
      <c r="D13" s="239"/>
      <c r="E13" s="239"/>
      <c r="F13" s="239"/>
      <c r="G13" s="239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48"/>
      <c r="Z13" s="148"/>
      <c r="AA13" s="148"/>
      <c r="AB13" s="148"/>
      <c r="AC13" s="148"/>
      <c r="AD13" s="148"/>
      <c r="AE13" s="148"/>
      <c r="AF13" s="148"/>
      <c r="AG13" s="148" t="s">
        <v>147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5">
      <c r="A14" s="167">
        <v>3</v>
      </c>
      <c r="B14" s="168" t="s">
        <v>150</v>
      </c>
      <c r="C14" s="176" t="s">
        <v>151</v>
      </c>
      <c r="D14" s="169" t="s">
        <v>140</v>
      </c>
      <c r="E14" s="170">
        <v>1</v>
      </c>
      <c r="F14" s="171"/>
      <c r="G14" s="172">
        <f>ROUND(E14*F14,2)</f>
        <v>0</v>
      </c>
      <c r="H14" s="171"/>
      <c r="I14" s="172">
        <f>ROUND(E14*H14,2)</f>
        <v>0</v>
      </c>
      <c r="J14" s="171"/>
      <c r="K14" s="172">
        <f>ROUND(E14*J14,2)</f>
        <v>0</v>
      </c>
      <c r="L14" s="172">
        <v>21</v>
      </c>
      <c r="M14" s="172">
        <f>G14*(1+L14/100)</f>
        <v>0</v>
      </c>
      <c r="N14" s="172">
        <v>0</v>
      </c>
      <c r="O14" s="172">
        <f>ROUND(E14*N14,2)</f>
        <v>0</v>
      </c>
      <c r="P14" s="172">
        <v>0</v>
      </c>
      <c r="Q14" s="172">
        <f>ROUND(E14*P14,2)</f>
        <v>0</v>
      </c>
      <c r="R14" s="172"/>
      <c r="S14" s="172" t="s">
        <v>141</v>
      </c>
      <c r="T14" s="173" t="s">
        <v>142</v>
      </c>
      <c r="U14" s="157">
        <v>0</v>
      </c>
      <c r="V14" s="157">
        <f>ROUND(E14*U14,2)</f>
        <v>0</v>
      </c>
      <c r="W14" s="157"/>
      <c r="X14" s="157" t="s">
        <v>143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144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55"/>
      <c r="B15" s="156"/>
      <c r="C15" s="238"/>
      <c r="D15" s="239"/>
      <c r="E15" s="239"/>
      <c r="F15" s="239"/>
      <c r="G15" s="239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147</v>
      </c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67">
        <v>4</v>
      </c>
      <c r="B16" s="168" t="s">
        <v>152</v>
      </c>
      <c r="C16" s="176" t="s">
        <v>153</v>
      </c>
      <c r="D16" s="169" t="s">
        <v>140</v>
      </c>
      <c r="E16" s="170">
        <v>1</v>
      </c>
      <c r="F16" s="171"/>
      <c r="G16" s="172">
        <f>ROUND(E16*F16,2)</f>
        <v>0</v>
      </c>
      <c r="H16" s="171"/>
      <c r="I16" s="172">
        <f>ROUND(E16*H16,2)</f>
        <v>0</v>
      </c>
      <c r="J16" s="171"/>
      <c r="K16" s="172">
        <f>ROUND(E16*J16,2)</f>
        <v>0</v>
      </c>
      <c r="L16" s="172">
        <v>21</v>
      </c>
      <c r="M16" s="172">
        <f>G16*(1+L16/100)</f>
        <v>0</v>
      </c>
      <c r="N16" s="172">
        <v>0</v>
      </c>
      <c r="O16" s="172">
        <f>ROUND(E16*N16,2)</f>
        <v>0</v>
      </c>
      <c r="P16" s="172">
        <v>0</v>
      </c>
      <c r="Q16" s="172">
        <f>ROUND(E16*P16,2)</f>
        <v>0</v>
      </c>
      <c r="R16" s="172"/>
      <c r="S16" s="172" t="s">
        <v>141</v>
      </c>
      <c r="T16" s="173" t="s">
        <v>142</v>
      </c>
      <c r="U16" s="157">
        <v>0</v>
      </c>
      <c r="V16" s="157">
        <f>ROUND(E16*U16,2)</f>
        <v>0</v>
      </c>
      <c r="W16" s="157"/>
      <c r="X16" s="157" t="s">
        <v>143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144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55"/>
      <c r="B17" s="156"/>
      <c r="C17" s="177" t="s">
        <v>154</v>
      </c>
      <c r="D17" s="158"/>
      <c r="E17" s="159">
        <v>1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48"/>
      <c r="Z17" s="148"/>
      <c r="AA17" s="148"/>
      <c r="AB17" s="148"/>
      <c r="AC17" s="148"/>
      <c r="AD17" s="148"/>
      <c r="AE17" s="148"/>
      <c r="AF17" s="148"/>
      <c r="AG17" s="148" t="s">
        <v>146</v>
      </c>
      <c r="AH17" s="148">
        <v>0</v>
      </c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5">
      <c r="A18" s="155"/>
      <c r="B18" s="156"/>
      <c r="C18" s="240"/>
      <c r="D18" s="241"/>
      <c r="E18" s="241"/>
      <c r="F18" s="241"/>
      <c r="G18" s="241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147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x14ac:dyDescent="0.25">
      <c r="A19" s="161" t="s">
        <v>136</v>
      </c>
      <c r="B19" s="162" t="s">
        <v>105</v>
      </c>
      <c r="C19" s="175" t="s">
        <v>27</v>
      </c>
      <c r="D19" s="163"/>
      <c r="E19" s="164"/>
      <c r="F19" s="165"/>
      <c r="G19" s="165">
        <f>SUMIF(AG20:AG29,"&lt;&gt;NOR",G20:G29)</f>
        <v>0</v>
      </c>
      <c r="H19" s="165"/>
      <c r="I19" s="165">
        <f>SUM(I20:I29)</f>
        <v>0</v>
      </c>
      <c r="J19" s="165"/>
      <c r="K19" s="165">
        <f>SUM(K20:K29)</f>
        <v>0</v>
      </c>
      <c r="L19" s="165"/>
      <c r="M19" s="165">
        <f>SUM(M20:M29)</f>
        <v>0</v>
      </c>
      <c r="N19" s="165"/>
      <c r="O19" s="165">
        <f>SUM(O20:O29)</f>
        <v>0</v>
      </c>
      <c r="P19" s="165"/>
      <c r="Q19" s="165">
        <f>SUM(Q20:Q29)</f>
        <v>0</v>
      </c>
      <c r="R19" s="165"/>
      <c r="S19" s="165"/>
      <c r="T19" s="166"/>
      <c r="U19" s="160"/>
      <c r="V19" s="160">
        <f>SUM(V20:V29)</f>
        <v>0</v>
      </c>
      <c r="W19" s="160"/>
      <c r="X19" s="160"/>
      <c r="AG19" t="s">
        <v>137</v>
      </c>
    </row>
    <row r="20" spans="1:60" outlineLevel="1" x14ac:dyDescent="0.25">
      <c r="A20" s="167">
        <v>5</v>
      </c>
      <c r="B20" s="168" t="s">
        <v>155</v>
      </c>
      <c r="C20" s="176" t="s">
        <v>156</v>
      </c>
      <c r="D20" s="169" t="s">
        <v>140</v>
      </c>
      <c r="E20" s="170">
        <v>1</v>
      </c>
      <c r="F20" s="171"/>
      <c r="G20" s="172">
        <f>ROUND(E20*F20,2)</f>
        <v>0</v>
      </c>
      <c r="H20" s="171"/>
      <c r="I20" s="172">
        <f>ROUND(E20*H20,2)</f>
        <v>0</v>
      </c>
      <c r="J20" s="171"/>
      <c r="K20" s="172">
        <f>ROUND(E20*J20,2)</f>
        <v>0</v>
      </c>
      <c r="L20" s="172">
        <v>21</v>
      </c>
      <c r="M20" s="172">
        <f>G20*(1+L20/100)</f>
        <v>0</v>
      </c>
      <c r="N20" s="172">
        <v>0</v>
      </c>
      <c r="O20" s="172">
        <f>ROUND(E20*N20,2)</f>
        <v>0</v>
      </c>
      <c r="P20" s="172">
        <v>0</v>
      </c>
      <c r="Q20" s="172">
        <f>ROUND(E20*P20,2)</f>
        <v>0</v>
      </c>
      <c r="R20" s="172"/>
      <c r="S20" s="172" t="s">
        <v>157</v>
      </c>
      <c r="T20" s="173" t="s">
        <v>142</v>
      </c>
      <c r="U20" s="157">
        <v>0</v>
      </c>
      <c r="V20" s="157">
        <f>ROUND(E20*U20,2)</f>
        <v>0</v>
      </c>
      <c r="W20" s="157"/>
      <c r="X20" s="157" t="s">
        <v>143</v>
      </c>
      <c r="Y20" s="148"/>
      <c r="Z20" s="148"/>
      <c r="AA20" s="148"/>
      <c r="AB20" s="148"/>
      <c r="AC20" s="148"/>
      <c r="AD20" s="148"/>
      <c r="AE20" s="148"/>
      <c r="AF20" s="148"/>
      <c r="AG20" s="148" t="s">
        <v>158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55"/>
      <c r="B21" s="156"/>
      <c r="C21" s="238"/>
      <c r="D21" s="239"/>
      <c r="E21" s="239"/>
      <c r="F21" s="239"/>
      <c r="G21" s="239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147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67">
        <v>6</v>
      </c>
      <c r="B22" s="168" t="s">
        <v>159</v>
      </c>
      <c r="C22" s="176" t="s">
        <v>160</v>
      </c>
      <c r="D22" s="169" t="s">
        <v>140</v>
      </c>
      <c r="E22" s="170">
        <v>1</v>
      </c>
      <c r="F22" s="171"/>
      <c r="G22" s="172">
        <f>ROUND(E22*F22,2)</f>
        <v>0</v>
      </c>
      <c r="H22" s="171"/>
      <c r="I22" s="172">
        <f>ROUND(E22*H22,2)</f>
        <v>0</v>
      </c>
      <c r="J22" s="171"/>
      <c r="K22" s="172">
        <f>ROUND(E22*J22,2)</f>
        <v>0</v>
      </c>
      <c r="L22" s="172">
        <v>21</v>
      </c>
      <c r="M22" s="172">
        <f>G22*(1+L22/100)</f>
        <v>0</v>
      </c>
      <c r="N22" s="172">
        <v>0</v>
      </c>
      <c r="O22" s="172">
        <f>ROUND(E22*N22,2)</f>
        <v>0</v>
      </c>
      <c r="P22" s="172">
        <v>0</v>
      </c>
      <c r="Q22" s="172">
        <f>ROUND(E22*P22,2)</f>
        <v>0</v>
      </c>
      <c r="R22" s="172"/>
      <c r="S22" s="172" t="s">
        <v>157</v>
      </c>
      <c r="T22" s="173" t="s">
        <v>142</v>
      </c>
      <c r="U22" s="157">
        <v>0</v>
      </c>
      <c r="V22" s="157">
        <f>ROUND(E22*U22,2)</f>
        <v>0</v>
      </c>
      <c r="W22" s="157"/>
      <c r="X22" s="157" t="s">
        <v>143</v>
      </c>
      <c r="Y22" s="148"/>
      <c r="Z22" s="148"/>
      <c r="AA22" s="148"/>
      <c r="AB22" s="148"/>
      <c r="AC22" s="148"/>
      <c r="AD22" s="148"/>
      <c r="AE22" s="148"/>
      <c r="AF22" s="148"/>
      <c r="AG22" s="148" t="s">
        <v>158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55"/>
      <c r="B23" s="156"/>
      <c r="C23" s="238"/>
      <c r="D23" s="239"/>
      <c r="E23" s="239"/>
      <c r="F23" s="239"/>
      <c r="G23" s="239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147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67">
        <v>7</v>
      </c>
      <c r="B24" s="168" t="s">
        <v>161</v>
      </c>
      <c r="C24" s="176" t="s">
        <v>162</v>
      </c>
      <c r="D24" s="169" t="s">
        <v>140</v>
      </c>
      <c r="E24" s="170">
        <v>1</v>
      </c>
      <c r="F24" s="171"/>
      <c r="G24" s="172">
        <f>ROUND(E24*F24,2)</f>
        <v>0</v>
      </c>
      <c r="H24" s="171"/>
      <c r="I24" s="172">
        <f>ROUND(E24*H24,2)</f>
        <v>0</v>
      </c>
      <c r="J24" s="171"/>
      <c r="K24" s="172">
        <f>ROUND(E24*J24,2)</f>
        <v>0</v>
      </c>
      <c r="L24" s="172">
        <v>21</v>
      </c>
      <c r="M24" s="172">
        <f>G24*(1+L24/100)</f>
        <v>0</v>
      </c>
      <c r="N24" s="172">
        <v>0</v>
      </c>
      <c r="O24" s="172">
        <f>ROUND(E24*N24,2)</f>
        <v>0</v>
      </c>
      <c r="P24" s="172">
        <v>0</v>
      </c>
      <c r="Q24" s="172">
        <f>ROUND(E24*P24,2)</f>
        <v>0</v>
      </c>
      <c r="R24" s="172"/>
      <c r="S24" s="172" t="s">
        <v>157</v>
      </c>
      <c r="T24" s="173" t="s">
        <v>142</v>
      </c>
      <c r="U24" s="157">
        <v>0</v>
      </c>
      <c r="V24" s="157">
        <f>ROUND(E24*U24,2)</f>
        <v>0</v>
      </c>
      <c r="W24" s="157"/>
      <c r="X24" s="157" t="s">
        <v>143</v>
      </c>
      <c r="Y24" s="148"/>
      <c r="Z24" s="148"/>
      <c r="AA24" s="148"/>
      <c r="AB24" s="148"/>
      <c r="AC24" s="148"/>
      <c r="AD24" s="148"/>
      <c r="AE24" s="148"/>
      <c r="AF24" s="148"/>
      <c r="AG24" s="148" t="s">
        <v>158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55"/>
      <c r="B25" s="156"/>
      <c r="C25" s="238"/>
      <c r="D25" s="239"/>
      <c r="E25" s="239"/>
      <c r="F25" s="239"/>
      <c r="G25" s="239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147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67">
        <v>8</v>
      </c>
      <c r="B26" s="168" t="s">
        <v>163</v>
      </c>
      <c r="C26" s="176" t="s">
        <v>164</v>
      </c>
      <c r="D26" s="169" t="s">
        <v>140</v>
      </c>
      <c r="E26" s="170">
        <v>1</v>
      </c>
      <c r="F26" s="171"/>
      <c r="G26" s="172">
        <f>ROUND(E26*F26,2)</f>
        <v>0</v>
      </c>
      <c r="H26" s="171"/>
      <c r="I26" s="172">
        <f>ROUND(E26*H26,2)</f>
        <v>0</v>
      </c>
      <c r="J26" s="171"/>
      <c r="K26" s="172">
        <f>ROUND(E26*J26,2)</f>
        <v>0</v>
      </c>
      <c r="L26" s="172">
        <v>21</v>
      </c>
      <c r="M26" s="172">
        <f>G26*(1+L26/100)</f>
        <v>0</v>
      </c>
      <c r="N26" s="172">
        <v>0</v>
      </c>
      <c r="O26" s="172">
        <f>ROUND(E26*N26,2)</f>
        <v>0</v>
      </c>
      <c r="P26" s="172">
        <v>0</v>
      </c>
      <c r="Q26" s="172">
        <f>ROUND(E26*P26,2)</f>
        <v>0</v>
      </c>
      <c r="R26" s="172"/>
      <c r="S26" s="172" t="s">
        <v>157</v>
      </c>
      <c r="T26" s="173" t="s">
        <v>142</v>
      </c>
      <c r="U26" s="157">
        <v>0</v>
      </c>
      <c r="V26" s="157">
        <f>ROUND(E26*U26,2)</f>
        <v>0</v>
      </c>
      <c r="W26" s="157"/>
      <c r="X26" s="157" t="s">
        <v>143</v>
      </c>
      <c r="Y26" s="148"/>
      <c r="Z26" s="148"/>
      <c r="AA26" s="148"/>
      <c r="AB26" s="148"/>
      <c r="AC26" s="148"/>
      <c r="AD26" s="148"/>
      <c r="AE26" s="148"/>
      <c r="AF26" s="148"/>
      <c r="AG26" s="148" t="s">
        <v>158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238"/>
      <c r="D27" s="239"/>
      <c r="E27" s="239"/>
      <c r="F27" s="239"/>
      <c r="G27" s="239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147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67">
        <v>9</v>
      </c>
      <c r="B28" s="168" t="s">
        <v>165</v>
      </c>
      <c r="C28" s="176" t="s">
        <v>166</v>
      </c>
      <c r="D28" s="169" t="s">
        <v>140</v>
      </c>
      <c r="E28" s="170">
        <v>1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2"/>
      <c r="S28" s="172" t="s">
        <v>157</v>
      </c>
      <c r="T28" s="173" t="s">
        <v>142</v>
      </c>
      <c r="U28" s="157">
        <v>0</v>
      </c>
      <c r="V28" s="157">
        <f>ROUND(E28*U28,2)</f>
        <v>0</v>
      </c>
      <c r="W28" s="157"/>
      <c r="X28" s="157" t="s">
        <v>143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167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55"/>
      <c r="B29" s="156"/>
      <c r="C29" s="238"/>
      <c r="D29" s="239"/>
      <c r="E29" s="239"/>
      <c r="F29" s="239"/>
      <c r="G29" s="239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147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x14ac:dyDescent="0.25">
      <c r="A30" s="161" t="s">
        <v>136</v>
      </c>
      <c r="B30" s="162" t="s">
        <v>106</v>
      </c>
      <c r="C30" s="175" t="s">
        <v>28</v>
      </c>
      <c r="D30" s="163"/>
      <c r="E30" s="164"/>
      <c r="F30" s="165"/>
      <c r="G30" s="165">
        <f>SUMIF(AG31:AG44,"&lt;&gt;NOR",G31:G44)</f>
        <v>0</v>
      </c>
      <c r="H30" s="165"/>
      <c r="I30" s="165">
        <f>SUM(I31:I44)</f>
        <v>0</v>
      </c>
      <c r="J30" s="165"/>
      <c r="K30" s="165">
        <f>SUM(K31:K44)</f>
        <v>0</v>
      </c>
      <c r="L30" s="165"/>
      <c r="M30" s="165">
        <f>SUM(M31:M44)</f>
        <v>0</v>
      </c>
      <c r="N30" s="165"/>
      <c r="O30" s="165">
        <f>SUM(O31:O44)</f>
        <v>0</v>
      </c>
      <c r="P30" s="165"/>
      <c r="Q30" s="165">
        <f>SUM(Q31:Q44)</f>
        <v>0</v>
      </c>
      <c r="R30" s="165"/>
      <c r="S30" s="165"/>
      <c r="T30" s="166"/>
      <c r="U30" s="160"/>
      <c r="V30" s="160">
        <f>SUM(V31:V44)</f>
        <v>0</v>
      </c>
      <c r="W30" s="160"/>
      <c r="X30" s="160"/>
      <c r="AG30" t="s">
        <v>137</v>
      </c>
    </row>
    <row r="31" spans="1:60" outlineLevel="1" x14ac:dyDescent="0.25">
      <c r="A31" s="167">
        <v>10</v>
      </c>
      <c r="B31" s="168" t="s">
        <v>168</v>
      </c>
      <c r="C31" s="176" t="s">
        <v>169</v>
      </c>
      <c r="D31" s="169" t="s">
        <v>140</v>
      </c>
      <c r="E31" s="170">
        <v>1</v>
      </c>
      <c r="F31" s="171"/>
      <c r="G31" s="172">
        <f>ROUND(E31*F31,2)</f>
        <v>0</v>
      </c>
      <c r="H31" s="171"/>
      <c r="I31" s="172">
        <f>ROUND(E31*H31,2)</f>
        <v>0</v>
      </c>
      <c r="J31" s="171"/>
      <c r="K31" s="172">
        <f>ROUND(E31*J31,2)</f>
        <v>0</v>
      </c>
      <c r="L31" s="172">
        <v>21</v>
      </c>
      <c r="M31" s="172">
        <f>G31*(1+L31/100)</f>
        <v>0</v>
      </c>
      <c r="N31" s="172">
        <v>0</v>
      </c>
      <c r="O31" s="172">
        <f>ROUND(E31*N31,2)</f>
        <v>0</v>
      </c>
      <c r="P31" s="172">
        <v>0</v>
      </c>
      <c r="Q31" s="172">
        <f>ROUND(E31*P31,2)</f>
        <v>0</v>
      </c>
      <c r="R31" s="172"/>
      <c r="S31" s="172" t="s">
        <v>157</v>
      </c>
      <c r="T31" s="173" t="s">
        <v>142</v>
      </c>
      <c r="U31" s="157">
        <v>0</v>
      </c>
      <c r="V31" s="157">
        <f>ROUND(E31*U31,2)</f>
        <v>0</v>
      </c>
      <c r="W31" s="157"/>
      <c r="X31" s="157" t="s">
        <v>143</v>
      </c>
      <c r="Y31" s="148"/>
      <c r="Z31" s="148"/>
      <c r="AA31" s="148"/>
      <c r="AB31" s="148"/>
      <c r="AC31" s="148"/>
      <c r="AD31" s="148"/>
      <c r="AE31" s="148"/>
      <c r="AF31" s="148"/>
      <c r="AG31" s="148" t="s">
        <v>158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outlineLevel="1" x14ac:dyDescent="0.25">
      <c r="A32" s="155"/>
      <c r="B32" s="156"/>
      <c r="C32" s="177" t="s">
        <v>170</v>
      </c>
      <c r="D32" s="158"/>
      <c r="E32" s="159">
        <v>1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48"/>
      <c r="Z32" s="148"/>
      <c r="AA32" s="148"/>
      <c r="AB32" s="148"/>
      <c r="AC32" s="148"/>
      <c r="AD32" s="148"/>
      <c r="AE32" s="148"/>
      <c r="AF32" s="148"/>
      <c r="AG32" s="148" t="s">
        <v>146</v>
      </c>
      <c r="AH32" s="148">
        <v>0</v>
      </c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155"/>
      <c r="B33" s="156"/>
      <c r="C33" s="240"/>
      <c r="D33" s="241"/>
      <c r="E33" s="241"/>
      <c r="F33" s="241"/>
      <c r="G33" s="241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147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167">
        <v>11</v>
      </c>
      <c r="B34" s="168" t="s">
        <v>171</v>
      </c>
      <c r="C34" s="176" t="s">
        <v>172</v>
      </c>
      <c r="D34" s="169" t="s">
        <v>140</v>
      </c>
      <c r="E34" s="170">
        <v>1</v>
      </c>
      <c r="F34" s="171"/>
      <c r="G34" s="172">
        <f>ROUND(E34*F34,2)</f>
        <v>0</v>
      </c>
      <c r="H34" s="171"/>
      <c r="I34" s="172">
        <f>ROUND(E34*H34,2)</f>
        <v>0</v>
      </c>
      <c r="J34" s="171"/>
      <c r="K34" s="172">
        <f>ROUND(E34*J34,2)</f>
        <v>0</v>
      </c>
      <c r="L34" s="172">
        <v>21</v>
      </c>
      <c r="M34" s="172">
        <f>G34*(1+L34/100)</f>
        <v>0</v>
      </c>
      <c r="N34" s="172">
        <v>0</v>
      </c>
      <c r="O34" s="172">
        <f>ROUND(E34*N34,2)</f>
        <v>0</v>
      </c>
      <c r="P34" s="172">
        <v>0</v>
      </c>
      <c r="Q34" s="172">
        <f>ROUND(E34*P34,2)</f>
        <v>0</v>
      </c>
      <c r="R34" s="172"/>
      <c r="S34" s="172" t="s">
        <v>157</v>
      </c>
      <c r="T34" s="173" t="s">
        <v>142</v>
      </c>
      <c r="U34" s="157">
        <v>0</v>
      </c>
      <c r="V34" s="157">
        <f>ROUND(E34*U34,2)</f>
        <v>0</v>
      </c>
      <c r="W34" s="157"/>
      <c r="X34" s="157" t="s">
        <v>143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144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238"/>
      <c r="D35" s="239"/>
      <c r="E35" s="239"/>
      <c r="F35" s="239"/>
      <c r="G35" s="239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147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5">
      <c r="A36" s="167">
        <v>12</v>
      </c>
      <c r="B36" s="168" t="s">
        <v>173</v>
      </c>
      <c r="C36" s="176" t="s">
        <v>174</v>
      </c>
      <c r="D36" s="169" t="s">
        <v>140</v>
      </c>
      <c r="E36" s="170">
        <v>1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2">
        <v>0</v>
      </c>
      <c r="O36" s="172">
        <f>ROUND(E36*N36,2)</f>
        <v>0</v>
      </c>
      <c r="P36" s="172">
        <v>0</v>
      </c>
      <c r="Q36" s="172">
        <f>ROUND(E36*P36,2)</f>
        <v>0</v>
      </c>
      <c r="R36" s="172"/>
      <c r="S36" s="172" t="s">
        <v>157</v>
      </c>
      <c r="T36" s="173" t="s">
        <v>142</v>
      </c>
      <c r="U36" s="157">
        <v>0</v>
      </c>
      <c r="V36" s="157">
        <f>ROUND(E36*U36,2)</f>
        <v>0</v>
      </c>
      <c r="W36" s="157"/>
      <c r="X36" s="157" t="s">
        <v>143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144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155"/>
      <c r="B37" s="156"/>
      <c r="C37" s="177" t="s">
        <v>175</v>
      </c>
      <c r="D37" s="158"/>
      <c r="E37" s="159">
        <v>1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146</v>
      </c>
      <c r="AH37" s="148">
        <v>0</v>
      </c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240"/>
      <c r="D38" s="241"/>
      <c r="E38" s="241"/>
      <c r="F38" s="241"/>
      <c r="G38" s="241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147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67">
        <v>13</v>
      </c>
      <c r="B39" s="168" t="s">
        <v>176</v>
      </c>
      <c r="C39" s="176" t="s">
        <v>177</v>
      </c>
      <c r="D39" s="169" t="s">
        <v>140</v>
      </c>
      <c r="E39" s="170">
        <v>1</v>
      </c>
      <c r="F39" s="171"/>
      <c r="G39" s="172">
        <f>ROUND(E39*F39,2)</f>
        <v>0</v>
      </c>
      <c r="H39" s="171"/>
      <c r="I39" s="172">
        <f>ROUND(E39*H39,2)</f>
        <v>0</v>
      </c>
      <c r="J39" s="171"/>
      <c r="K39" s="172">
        <f>ROUND(E39*J39,2)</f>
        <v>0</v>
      </c>
      <c r="L39" s="172">
        <v>21</v>
      </c>
      <c r="M39" s="172">
        <f>G39*(1+L39/100)</f>
        <v>0</v>
      </c>
      <c r="N39" s="172">
        <v>0</v>
      </c>
      <c r="O39" s="172">
        <f>ROUND(E39*N39,2)</f>
        <v>0</v>
      </c>
      <c r="P39" s="172">
        <v>0</v>
      </c>
      <c r="Q39" s="172">
        <f>ROUND(E39*P39,2)</f>
        <v>0</v>
      </c>
      <c r="R39" s="172"/>
      <c r="S39" s="172" t="s">
        <v>157</v>
      </c>
      <c r="T39" s="173" t="s">
        <v>142</v>
      </c>
      <c r="U39" s="157">
        <v>0</v>
      </c>
      <c r="V39" s="157">
        <f>ROUND(E39*U39,2)</f>
        <v>0</v>
      </c>
      <c r="W39" s="157"/>
      <c r="X39" s="157" t="s">
        <v>143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144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55"/>
      <c r="B40" s="156"/>
      <c r="C40" s="238"/>
      <c r="D40" s="239"/>
      <c r="E40" s="239"/>
      <c r="F40" s="239"/>
      <c r="G40" s="239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147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outlineLevel="1" x14ac:dyDescent="0.25">
      <c r="A41" s="167">
        <v>14</v>
      </c>
      <c r="B41" s="168" t="s">
        <v>178</v>
      </c>
      <c r="C41" s="176" t="s">
        <v>179</v>
      </c>
      <c r="D41" s="169" t="s">
        <v>140</v>
      </c>
      <c r="E41" s="170">
        <v>2</v>
      </c>
      <c r="F41" s="171"/>
      <c r="G41" s="172">
        <f>ROUND(E41*F41,2)</f>
        <v>0</v>
      </c>
      <c r="H41" s="171"/>
      <c r="I41" s="172">
        <f>ROUND(E41*H41,2)</f>
        <v>0</v>
      </c>
      <c r="J41" s="171"/>
      <c r="K41" s="172">
        <f>ROUND(E41*J41,2)</f>
        <v>0</v>
      </c>
      <c r="L41" s="172">
        <v>21</v>
      </c>
      <c r="M41" s="172">
        <f>G41*(1+L41/100)</f>
        <v>0</v>
      </c>
      <c r="N41" s="172">
        <v>0</v>
      </c>
      <c r="O41" s="172">
        <f>ROUND(E41*N41,2)</f>
        <v>0</v>
      </c>
      <c r="P41" s="172">
        <v>0</v>
      </c>
      <c r="Q41" s="172">
        <f>ROUND(E41*P41,2)</f>
        <v>0</v>
      </c>
      <c r="R41" s="172"/>
      <c r="S41" s="172" t="s">
        <v>157</v>
      </c>
      <c r="T41" s="173" t="s">
        <v>142</v>
      </c>
      <c r="U41" s="157">
        <v>0</v>
      </c>
      <c r="V41" s="157">
        <f>ROUND(E41*U41,2)</f>
        <v>0</v>
      </c>
      <c r="W41" s="157"/>
      <c r="X41" s="157" t="s">
        <v>143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144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outlineLevel="1" x14ac:dyDescent="0.25">
      <c r="A42" s="155"/>
      <c r="B42" s="156"/>
      <c r="C42" s="177" t="s">
        <v>180</v>
      </c>
      <c r="D42" s="158"/>
      <c r="E42" s="159">
        <v>1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146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55"/>
      <c r="B43" s="156"/>
      <c r="C43" s="177" t="s">
        <v>181</v>
      </c>
      <c r="D43" s="158"/>
      <c r="E43" s="159">
        <v>1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146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155"/>
      <c r="B44" s="156"/>
      <c r="C44" s="240"/>
      <c r="D44" s="241"/>
      <c r="E44" s="241"/>
      <c r="F44" s="241"/>
      <c r="G44" s="241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147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x14ac:dyDescent="0.25">
      <c r="A45" s="3"/>
      <c r="B45" s="4"/>
      <c r="C45" s="178"/>
      <c r="D45" s="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AE45">
        <v>15</v>
      </c>
      <c r="AF45">
        <v>21</v>
      </c>
      <c r="AG45" t="s">
        <v>123</v>
      </c>
    </row>
    <row r="46" spans="1:60" x14ac:dyDescent="0.25">
      <c r="A46" s="151"/>
      <c r="B46" s="152" t="s">
        <v>29</v>
      </c>
      <c r="C46" s="179"/>
      <c r="D46" s="153"/>
      <c r="E46" s="154"/>
      <c r="F46" s="154"/>
      <c r="G46" s="174">
        <f>G8+G19+G30</f>
        <v>0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AE46">
        <f>SUMIF(L7:L44,AE45,G7:G44)</f>
        <v>0</v>
      </c>
      <c r="AF46">
        <f>SUMIF(L7:L44,AF45,G7:G44)</f>
        <v>0</v>
      </c>
      <c r="AG46" t="s">
        <v>182</v>
      </c>
    </row>
    <row r="47" spans="1:60" x14ac:dyDescent="0.25">
      <c r="C47" s="180"/>
      <c r="D47" s="10"/>
      <c r="AG47" t="s">
        <v>183</v>
      </c>
    </row>
    <row r="48" spans="1:60" x14ac:dyDescent="0.25">
      <c r="D48" s="10"/>
    </row>
    <row r="49" spans="4:4" x14ac:dyDescent="0.25">
      <c r="D49" s="10"/>
    </row>
    <row r="50" spans="4:4" x14ac:dyDescent="0.25">
      <c r="D50" s="10"/>
    </row>
    <row r="51" spans="4:4" x14ac:dyDescent="0.25">
      <c r="D51" s="10"/>
    </row>
    <row r="52" spans="4:4" x14ac:dyDescent="0.25">
      <c r="D52" s="10"/>
    </row>
    <row r="53" spans="4:4" x14ac:dyDescent="0.25">
      <c r="D53" s="10"/>
    </row>
    <row r="54" spans="4:4" x14ac:dyDescent="0.25">
      <c r="D54" s="10"/>
    </row>
    <row r="55" spans="4:4" x14ac:dyDescent="0.25">
      <c r="D55" s="10"/>
    </row>
    <row r="56" spans="4:4" x14ac:dyDescent="0.25">
      <c r="D56" s="10"/>
    </row>
    <row r="57" spans="4:4" x14ac:dyDescent="0.25">
      <c r="D57" s="10"/>
    </row>
    <row r="58" spans="4:4" x14ac:dyDescent="0.25">
      <c r="D58" s="10"/>
    </row>
    <row r="59" spans="4:4" x14ac:dyDescent="0.25">
      <c r="D59" s="10"/>
    </row>
    <row r="60" spans="4:4" x14ac:dyDescent="0.25">
      <c r="D60" s="10"/>
    </row>
    <row r="61" spans="4:4" x14ac:dyDescent="0.25">
      <c r="D61" s="10"/>
    </row>
    <row r="62" spans="4:4" x14ac:dyDescent="0.25">
      <c r="D62" s="10"/>
    </row>
    <row r="63" spans="4:4" x14ac:dyDescent="0.25">
      <c r="D63" s="10"/>
    </row>
    <row r="64" spans="4:4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k0kIn1Anqwt3f3vR35/yW6xf+CqN+01wgFyprW5xmYsjSj4pKEH3SOun69WC6h2krDuK11bKPMmP1sSiwLKgYw==" saltValue="++gNXwbN7sjjkf8/ieLQlQ==" spinCount="100000" sheet="1"/>
  <mergeCells count="18">
    <mergeCell ref="C13:G13"/>
    <mergeCell ref="A1:G1"/>
    <mergeCell ref="C2:G2"/>
    <mergeCell ref="C3:G3"/>
    <mergeCell ref="C4:G4"/>
    <mergeCell ref="C11:G11"/>
    <mergeCell ref="C44:G44"/>
    <mergeCell ref="C15:G15"/>
    <mergeCell ref="C18:G18"/>
    <mergeCell ref="C21:G21"/>
    <mergeCell ref="C23:G23"/>
    <mergeCell ref="C25:G25"/>
    <mergeCell ref="C27:G27"/>
    <mergeCell ref="C29:G29"/>
    <mergeCell ref="C33:G33"/>
    <mergeCell ref="C35:G35"/>
    <mergeCell ref="C38:G38"/>
    <mergeCell ref="C40:G40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06253-C26C-41C2-9D8A-4A3277F15243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2" customWidth="1"/>
    <col min="3" max="3" width="63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  <col min="53" max="53" width="98.6640625" customWidth="1"/>
  </cols>
  <sheetData>
    <row r="1" spans="1:60" ht="15.75" customHeight="1" x14ac:dyDescent="0.3">
      <c r="A1" s="242" t="s">
        <v>184</v>
      </c>
      <c r="B1" s="242"/>
      <c r="C1" s="242"/>
      <c r="D1" s="242"/>
      <c r="E1" s="242"/>
      <c r="F1" s="242"/>
      <c r="G1" s="242"/>
      <c r="AG1" t="s">
        <v>108</v>
      </c>
    </row>
    <row r="2" spans="1:60" ht="24.9" customHeight="1" x14ac:dyDescent="0.25">
      <c r="A2" s="140" t="s">
        <v>7</v>
      </c>
      <c r="B2" s="49" t="s">
        <v>45</v>
      </c>
      <c r="C2" s="243" t="s">
        <v>46</v>
      </c>
      <c r="D2" s="244"/>
      <c r="E2" s="244"/>
      <c r="F2" s="244"/>
      <c r="G2" s="245"/>
      <c r="AG2" t="s">
        <v>109</v>
      </c>
    </row>
    <row r="3" spans="1:60" ht="24.9" customHeight="1" x14ac:dyDescent="0.25">
      <c r="A3" s="140" t="s">
        <v>8</v>
      </c>
      <c r="B3" s="49" t="s">
        <v>63</v>
      </c>
      <c r="C3" s="243" t="s">
        <v>64</v>
      </c>
      <c r="D3" s="244"/>
      <c r="E3" s="244"/>
      <c r="F3" s="244"/>
      <c r="G3" s="245"/>
      <c r="AC3" s="122" t="s">
        <v>109</v>
      </c>
      <c r="AG3" t="s">
        <v>113</v>
      </c>
    </row>
    <row r="4" spans="1:60" ht="24.9" customHeight="1" x14ac:dyDescent="0.25">
      <c r="A4" s="141" t="s">
        <v>9</v>
      </c>
      <c r="B4" s="142" t="s">
        <v>65</v>
      </c>
      <c r="C4" s="246" t="s">
        <v>64</v>
      </c>
      <c r="D4" s="247"/>
      <c r="E4" s="247"/>
      <c r="F4" s="247"/>
      <c r="G4" s="248"/>
      <c r="AG4" t="s">
        <v>114</v>
      </c>
    </row>
    <row r="5" spans="1:60" x14ac:dyDescent="0.25">
      <c r="D5" s="10"/>
    </row>
    <row r="6" spans="1:60" ht="39.6" x14ac:dyDescent="0.25">
      <c r="A6" s="144" t="s">
        <v>115</v>
      </c>
      <c r="B6" s="146" t="s">
        <v>116</v>
      </c>
      <c r="C6" s="146" t="s">
        <v>117</v>
      </c>
      <c r="D6" s="145" t="s">
        <v>118</v>
      </c>
      <c r="E6" s="144" t="s">
        <v>119</v>
      </c>
      <c r="F6" s="143" t="s">
        <v>120</v>
      </c>
      <c r="G6" s="144" t="s">
        <v>29</v>
      </c>
      <c r="H6" s="147" t="s">
        <v>30</v>
      </c>
      <c r="I6" s="147" t="s">
        <v>121</v>
      </c>
      <c r="J6" s="147" t="s">
        <v>31</v>
      </c>
      <c r="K6" s="147" t="s">
        <v>122</v>
      </c>
      <c r="L6" s="147" t="s">
        <v>123</v>
      </c>
      <c r="M6" s="147" t="s">
        <v>124</v>
      </c>
      <c r="N6" s="147" t="s">
        <v>125</v>
      </c>
      <c r="O6" s="147" t="s">
        <v>126</v>
      </c>
      <c r="P6" s="147" t="s">
        <v>127</v>
      </c>
      <c r="Q6" s="147" t="s">
        <v>128</v>
      </c>
      <c r="R6" s="147" t="s">
        <v>129</v>
      </c>
      <c r="S6" s="147" t="s">
        <v>130</v>
      </c>
      <c r="T6" s="147" t="s">
        <v>131</v>
      </c>
      <c r="U6" s="147" t="s">
        <v>132</v>
      </c>
      <c r="V6" s="147" t="s">
        <v>133</v>
      </c>
      <c r="W6" s="147" t="s">
        <v>134</v>
      </c>
      <c r="X6" s="147" t="s">
        <v>135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61" t="s">
        <v>136</v>
      </c>
      <c r="B8" s="162" t="s">
        <v>74</v>
      </c>
      <c r="C8" s="175" t="s">
        <v>75</v>
      </c>
      <c r="D8" s="163"/>
      <c r="E8" s="164"/>
      <c r="F8" s="165"/>
      <c r="G8" s="165">
        <f>SUMIF(AG9:AG163,"&lt;&gt;NOR",G9:G163)</f>
        <v>0</v>
      </c>
      <c r="H8" s="165"/>
      <c r="I8" s="165">
        <f>SUM(I9:I163)</f>
        <v>0</v>
      </c>
      <c r="J8" s="165"/>
      <c r="K8" s="165">
        <f>SUM(K9:K163)</f>
        <v>0</v>
      </c>
      <c r="L8" s="165"/>
      <c r="M8" s="165">
        <f>SUM(M9:M163)</f>
        <v>0</v>
      </c>
      <c r="N8" s="165"/>
      <c r="O8" s="165">
        <f>SUM(O9:O163)</f>
        <v>136.67000000000002</v>
      </c>
      <c r="P8" s="165"/>
      <c r="Q8" s="165">
        <f>SUM(Q9:Q163)</f>
        <v>5.87</v>
      </c>
      <c r="R8" s="165"/>
      <c r="S8" s="165"/>
      <c r="T8" s="166"/>
      <c r="U8" s="160"/>
      <c r="V8" s="160">
        <f>SUM(V9:V163)</f>
        <v>136.30999999999997</v>
      </c>
      <c r="W8" s="160"/>
      <c r="X8" s="160"/>
      <c r="AG8" t="s">
        <v>137</v>
      </c>
    </row>
    <row r="9" spans="1:60" outlineLevel="1" x14ac:dyDescent="0.25">
      <c r="A9" s="167">
        <v>1</v>
      </c>
      <c r="B9" s="168" t="s">
        <v>185</v>
      </c>
      <c r="C9" s="176" t="s">
        <v>186</v>
      </c>
      <c r="D9" s="169" t="s">
        <v>187</v>
      </c>
      <c r="E9" s="170">
        <v>10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188</v>
      </c>
      <c r="S9" s="172" t="s">
        <v>157</v>
      </c>
      <c r="T9" s="173" t="s">
        <v>157</v>
      </c>
      <c r="U9" s="157">
        <v>0.17</v>
      </c>
      <c r="V9" s="157">
        <f>ROUND(E9*U9,2)</f>
        <v>1.7</v>
      </c>
      <c r="W9" s="157"/>
      <c r="X9" s="157" t="s">
        <v>189</v>
      </c>
      <c r="Y9" s="148"/>
      <c r="Z9" s="148"/>
      <c r="AA9" s="148"/>
      <c r="AB9" s="148"/>
      <c r="AC9" s="148"/>
      <c r="AD9" s="148"/>
      <c r="AE9" s="148"/>
      <c r="AF9" s="148"/>
      <c r="AG9" s="148" t="s">
        <v>190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ht="21" outlineLevel="1" x14ac:dyDescent="0.25">
      <c r="A10" s="155"/>
      <c r="B10" s="156"/>
      <c r="C10" s="249" t="s">
        <v>191</v>
      </c>
      <c r="D10" s="250"/>
      <c r="E10" s="250"/>
      <c r="F10" s="250"/>
      <c r="G10" s="250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192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81" t="str">
        <f>C10</f>
        <v>s odstraněním kořenů a s případným nutným odklizením křovin a stromů na hromady na vzdálenost do 50 m nebo s naložením na dopravní prostředek, do sklonu terénu 1 : 5,</v>
      </c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155"/>
      <c r="B11" s="156"/>
      <c r="C11" s="177" t="s">
        <v>193</v>
      </c>
      <c r="D11" s="158"/>
      <c r="E11" s="159">
        <v>10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146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55"/>
      <c r="B12" s="156"/>
      <c r="C12" s="240"/>
      <c r="D12" s="241"/>
      <c r="E12" s="241"/>
      <c r="F12" s="241"/>
      <c r="G12" s="241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147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0.399999999999999" outlineLevel="1" x14ac:dyDescent="0.25">
      <c r="A13" s="167">
        <v>2</v>
      </c>
      <c r="B13" s="168" t="s">
        <v>194</v>
      </c>
      <c r="C13" s="176" t="s">
        <v>195</v>
      </c>
      <c r="D13" s="169" t="s">
        <v>196</v>
      </c>
      <c r="E13" s="170">
        <v>1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2">
        <v>0</v>
      </c>
      <c r="O13" s="172">
        <f>ROUND(E13*N13,2)</f>
        <v>0</v>
      </c>
      <c r="P13" s="172">
        <v>0</v>
      </c>
      <c r="Q13" s="172">
        <f>ROUND(E13*P13,2)</f>
        <v>0</v>
      </c>
      <c r="R13" s="172" t="s">
        <v>188</v>
      </c>
      <c r="S13" s="172" t="s">
        <v>157</v>
      </c>
      <c r="T13" s="173" t="s">
        <v>157</v>
      </c>
      <c r="U13" s="157">
        <v>0.49</v>
      </c>
      <c r="V13" s="157">
        <f>ROUND(E13*U13,2)</f>
        <v>0.49</v>
      </c>
      <c r="W13" s="157"/>
      <c r="X13" s="157" t="s">
        <v>189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190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21" outlineLevel="1" x14ac:dyDescent="0.25">
      <c r="A14" s="155"/>
      <c r="B14" s="156"/>
      <c r="C14" s="249" t="s">
        <v>197</v>
      </c>
      <c r="D14" s="250"/>
      <c r="E14" s="250"/>
      <c r="F14" s="250"/>
      <c r="G14" s="250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192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81" t="str">
        <f>C14</f>
        <v>s odřezáním kmene a odvětvením, včetně případného odklizení kmene a větví na oddělené hromady na vzdálenost do 50 m nebo s naložením na dopravní prostředek,</v>
      </c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55"/>
      <c r="B15" s="156"/>
      <c r="C15" s="177" t="s">
        <v>198</v>
      </c>
      <c r="D15" s="158"/>
      <c r="E15" s="159">
        <v>1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146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55"/>
      <c r="B16" s="156"/>
      <c r="C16" s="240"/>
      <c r="D16" s="241"/>
      <c r="E16" s="241"/>
      <c r="F16" s="241"/>
      <c r="G16" s="241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147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0.399999999999999" outlineLevel="1" x14ac:dyDescent="0.25">
      <c r="A17" s="167">
        <v>3</v>
      </c>
      <c r="B17" s="168" t="s">
        <v>199</v>
      </c>
      <c r="C17" s="176" t="s">
        <v>200</v>
      </c>
      <c r="D17" s="169" t="s">
        <v>196</v>
      </c>
      <c r="E17" s="170">
        <v>1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5.0000000000000002E-5</v>
      </c>
      <c r="O17" s="172">
        <f>ROUND(E17*N17,2)</f>
        <v>0</v>
      </c>
      <c r="P17" s="172">
        <v>0</v>
      </c>
      <c r="Q17" s="172">
        <f>ROUND(E17*P17,2)</f>
        <v>0</v>
      </c>
      <c r="R17" s="172" t="s">
        <v>188</v>
      </c>
      <c r="S17" s="172" t="s">
        <v>157</v>
      </c>
      <c r="T17" s="173" t="s">
        <v>157</v>
      </c>
      <c r="U17" s="157">
        <v>0.66</v>
      </c>
      <c r="V17" s="157">
        <f>ROUND(E17*U17,2)</f>
        <v>0.66</v>
      </c>
      <c r="W17" s="157"/>
      <c r="X17" s="157" t="s">
        <v>189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190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ht="21" outlineLevel="1" x14ac:dyDescent="0.25">
      <c r="A18" s="155"/>
      <c r="B18" s="156"/>
      <c r="C18" s="249" t="s">
        <v>201</v>
      </c>
      <c r="D18" s="250"/>
      <c r="E18" s="250"/>
      <c r="F18" s="250"/>
      <c r="G18" s="250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192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81" t="str">
        <f>C18</f>
        <v>s jejich vykopáním nebo vytrháním, s přesekáním kořenů a s případným nutným přemístěním pařezů na hromady do vzdálenosti do 50 m nebo s naložením na dopravní prostředek,</v>
      </c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155"/>
      <c r="B19" s="156"/>
      <c r="C19" s="177" t="s">
        <v>198</v>
      </c>
      <c r="D19" s="158"/>
      <c r="E19" s="159">
        <v>1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146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5">
      <c r="A20" s="155"/>
      <c r="B20" s="156"/>
      <c r="C20" s="240"/>
      <c r="D20" s="241"/>
      <c r="E20" s="241"/>
      <c r="F20" s="241"/>
      <c r="G20" s="241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147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ht="30.6" outlineLevel="1" x14ac:dyDescent="0.25">
      <c r="A21" s="167">
        <v>4</v>
      </c>
      <c r="B21" s="168" t="s">
        <v>202</v>
      </c>
      <c r="C21" s="176" t="s">
        <v>203</v>
      </c>
      <c r="D21" s="169" t="s">
        <v>187</v>
      </c>
      <c r="E21" s="170">
        <v>12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2">
        <v>0</v>
      </c>
      <c r="O21" s="172">
        <f>ROUND(E21*N21,2)</f>
        <v>0</v>
      </c>
      <c r="P21" s="172">
        <v>0.40799999999999997</v>
      </c>
      <c r="Q21" s="172">
        <f>ROUND(E21*P21,2)</f>
        <v>4.9000000000000004</v>
      </c>
      <c r="R21" s="172" t="s">
        <v>204</v>
      </c>
      <c r="S21" s="172" t="s">
        <v>157</v>
      </c>
      <c r="T21" s="173" t="s">
        <v>157</v>
      </c>
      <c r="U21" s="157">
        <v>6.2E-2</v>
      </c>
      <c r="V21" s="157">
        <f>ROUND(E21*U21,2)</f>
        <v>0.74</v>
      </c>
      <c r="W21" s="157"/>
      <c r="X21" s="157" t="s">
        <v>189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190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55"/>
      <c r="B22" s="156"/>
      <c r="C22" s="249" t="s">
        <v>205</v>
      </c>
      <c r="D22" s="250"/>
      <c r="E22" s="250"/>
      <c r="F22" s="250"/>
      <c r="G22" s="250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192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55"/>
      <c r="B23" s="156"/>
      <c r="C23" s="177" t="s">
        <v>206</v>
      </c>
      <c r="D23" s="158"/>
      <c r="E23" s="159">
        <v>12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146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55"/>
      <c r="B24" s="156"/>
      <c r="C24" s="240"/>
      <c r="D24" s="241"/>
      <c r="E24" s="241"/>
      <c r="F24" s="241"/>
      <c r="G24" s="241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147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5">
      <c r="A25" s="167">
        <v>5</v>
      </c>
      <c r="B25" s="168" t="s">
        <v>207</v>
      </c>
      <c r="C25" s="176" t="s">
        <v>208</v>
      </c>
      <c r="D25" s="169" t="s">
        <v>187</v>
      </c>
      <c r="E25" s="170">
        <v>8.86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2">
        <v>0</v>
      </c>
      <c r="O25" s="172">
        <f>ROUND(E25*N25,2)</f>
        <v>0</v>
      </c>
      <c r="P25" s="172">
        <v>0.11</v>
      </c>
      <c r="Q25" s="172">
        <f>ROUND(E25*P25,2)</f>
        <v>0.97</v>
      </c>
      <c r="R25" s="172" t="s">
        <v>204</v>
      </c>
      <c r="S25" s="172" t="s">
        <v>157</v>
      </c>
      <c r="T25" s="173" t="s">
        <v>157</v>
      </c>
      <c r="U25" s="157">
        <v>0.2</v>
      </c>
      <c r="V25" s="157">
        <f>ROUND(E25*U25,2)</f>
        <v>1.77</v>
      </c>
      <c r="W25" s="157"/>
      <c r="X25" s="157" t="s">
        <v>189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190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55"/>
      <c r="B26" s="156"/>
      <c r="C26" s="177" t="s">
        <v>209</v>
      </c>
      <c r="D26" s="158"/>
      <c r="E26" s="159">
        <v>8.86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146</v>
      </c>
      <c r="AH26" s="148">
        <v>0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240"/>
      <c r="D27" s="241"/>
      <c r="E27" s="241"/>
      <c r="F27" s="241"/>
      <c r="G27" s="241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147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ht="20.399999999999999" outlineLevel="1" x14ac:dyDescent="0.25">
      <c r="A28" s="167">
        <v>6</v>
      </c>
      <c r="B28" s="168" t="s">
        <v>210</v>
      </c>
      <c r="C28" s="176" t="s">
        <v>211</v>
      </c>
      <c r="D28" s="169" t="s">
        <v>212</v>
      </c>
      <c r="E28" s="170">
        <v>134.6</v>
      </c>
      <c r="F28" s="171"/>
      <c r="G28" s="172">
        <f>ROUND(E28*F28,2)</f>
        <v>0</v>
      </c>
      <c r="H28" s="171"/>
      <c r="I28" s="172">
        <f>ROUND(E28*H28,2)</f>
        <v>0</v>
      </c>
      <c r="J28" s="171"/>
      <c r="K28" s="172">
        <f>ROUND(E28*J28,2)</f>
        <v>0</v>
      </c>
      <c r="L28" s="172">
        <v>21</v>
      </c>
      <c r="M28" s="172">
        <f>G28*(1+L28/100)</f>
        <v>0</v>
      </c>
      <c r="N28" s="172">
        <v>0</v>
      </c>
      <c r="O28" s="172">
        <f>ROUND(E28*N28,2)</f>
        <v>0</v>
      </c>
      <c r="P28" s="172">
        <v>0</v>
      </c>
      <c r="Q28" s="172">
        <f>ROUND(E28*P28,2)</f>
        <v>0</v>
      </c>
      <c r="R28" s="172" t="s">
        <v>188</v>
      </c>
      <c r="S28" s="172" t="s">
        <v>157</v>
      </c>
      <c r="T28" s="173" t="s">
        <v>157</v>
      </c>
      <c r="U28" s="157">
        <v>0.19</v>
      </c>
      <c r="V28" s="157">
        <f>ROUND(E28*U28,2)</f>
        <v>25.57</v>
      </c>
      <c r="W28" s="157"/>
      <c r="X28" s="157" t="s">
        <v>189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190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outlineLevel="1" x14ac:dyDescent="0.25">
      <c r="A29" s="155"/>
      <c r="B29" s="156"/>
      <c r="C29" s="249" t="s">
        <v>213</v>
      </c>
      <c r="D29" s="250"/>
      <c r="E29" s="250"/>
      <c r="F29" s="250"/>
      <c r="G29" s="250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48"/>
      <c r="Z29" s="148"/>
      <c r="AA29" s="148"/>
      <c r="AB29" s="148"/>
      <c r="AC29" s="148"/>
      <c r="AD29" s="148"/>
      <c r="AE29" s="148"/>
      <c r="AF29" s="148"/>
      <c r="AG29" s="148" t="s">
        <v>192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155"/>
      <c r="B30" s="156"/>
      <c r="C30" s="177" t="s">
        <v>214</v>
      </c>
      <c r="D30" s="158"/>
      <c r="E30" s="159">
        <v>134.6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146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55"/>
      <c r="B31" s="156"/>
      <c r="C31" s="240"/>
      <c r="D31" s="241"/>
      <c r="E31" s="241"/>
      <c r="F31" s="241"/>
      <c r="G31" s="241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147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20.399999999999999" outlineLevel="1" x14ac:dyDescent="0.25">
      <c r="A32" s="167">
        <v>7</v>
      </c>
      <c r="B32" s="168" t="s">
        <v>215</v>
      </c>
      <c r="C32" s="176" t="s">
        <v>216</v>
      </c>
      <c r="D32" s="169" t="s">
        <v>212</v>
      </c>
      <c r="E32" s="170">
        <v>26.92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21</v>
      </c>
      <c r="M32" s="172">
        <f>G32*(1+L32/100)</f>
        <v>0</v>
      </c>
      <c r="N32" s="172">
        <v>0</v>
      </c>
      <c r="O32" s="172">
        <f>ROUND(E32*N32,2)</f>
        <v>0</v>
      </c>
      <c r="P32" s="172">
        <v>0</v>
      </c>
      <c r="Q32" s="172">
        <f>ROUND(E32*P32,2)</f>
        <v>0</v>
      </c>
      <c r="R32" s="172" t="s">
        <v>188</v>
      </c>
      <c r="S32" s="172" t="s">
        <v>157</v>
      </c>
      <c r="T32" s="173" t="s">
        <v>157</v>
      </c>
      <c r="U32" s="157">
        <v>0.06</v>
      </c>
      <c r="V32" s="157">
        <f>ROUND(E32*U32,2)</f>
        <v>1.62</v>
      </c>
      <c r="W32" s="157"/>
      <c r="X32" s="157" t="s">
        <v>189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190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155"/>
      <c r="B33" s="156"/>
      <c r="C33" s="249" t="s">
        <v>213</v>
      </c>
      <c r="D33" s="250"/>
      <c r="E33" s="250"/>
      <c r="F33" s="250"/>
      <c r="G33" s="250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192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155"/>
      <c r="B34" s="156"/>
      <c r="C34" s="177" t="s">
        <v>217</v>
      </c>
      <c r="D34" s="158"/>
      <c r="E34" s="159">
        <v>26.92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146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240"/>
      <c r="D35" s="241"/>
      <c r="E35" s="241"/>
      <c r="F35" s="241"/>
      <c r="G35" s="241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147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5">
      <c r="A36" s="167">
        <v>8</v>
      </c>
      <c r="B36" s="168" t="s">
        <v>218</v>
      </c>
      <c r="C36" s="176" t="s">
        <v>219</v>
      </c>
      <c r="D36" s="169" t="s">
        <v>212</v>
      </c>
      <c r="E36" s="170">
        <v>1.08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2">
        <v>0</v>
      </c>
      <c r="O36" s="172">
        <f>ROUND(E36*N36,2)</f>
        <v>0</v>
      </c>
      <c r="P36" s="172">
        <v>0</v>
      </c>
      <c r="Q36" s="172">
        <f>ROUND(E36*P36,2)</f>
        <v>0</v>
      </c>
      <c r="R36" s="172" t="s">
        <v>188</v>
      </c>
      <c r="S36" s="172" t="s">
        <v>157</v>
      </c>
      <c r="T36" s="173" t="s">
        <v>157</v>
      </c>
      <c r="U36" s="157">
        <v>1.76</v>
      </c>
      <c r="V36" s="157">
        <f>ROUND(E36*U36,2)</f>
        <v>1.9</v>
      </c>
      <c r="W36" s="157"/>
      <c r="X36" s="157" t="s">
        <v>189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190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155"/>
      <c r="B37" s="156"/>
      <c r="C37" s="249" t="s">
        <v>220</v>
      </c>
      <c r="D37" s="250"/>
      <c r="E37" s="250"/>
      <c r="F37" s="250"/>
      <c r="G37" s="250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192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81" t="str">
        <f>C37</f>
        <v>Příplatek k cenám hloubených vykopávek za ztížení vykopávky v blízkosti podzemního vedení nebo výbušnin pro jakoukoliv třídu horniny.</v>
      </c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177" t="s">
        <v>221</v>
      </c>
      <c r="D38" s="158"/>
      <c r="E38" s="159">
        <v>1.08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146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55"/>
      <c r="B39" s="156"/>
      <c r="C39" s="240"/>
      <c r="D39" s="241"/>
      <c r="E39" s="241"/>
      <c r="F39" s="241"/>
      <c r="G39" s="241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147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67">
        <v>9</v>
      </c>
      <c r="B40" s="168" t="s">
        <v>222</v>
      </c>
      <c r="C40" s="176" t="s">
        <v>223</v>
      </c>
      <c r="D40" s="169" t="s">
        <v>212</v>
      </c>
      <c r="E40" s="170">
        <v>26.884</v>
      </c>
      <c r="F40" s="171"/>
      <c r="G40" s="172">
        <f>ROUND(E40*F40,2)</f>
        <v>0</v>
      </c>
      <c r="H40" s="171"/>
      <c r="I40" s="172">
        <f>ROUND(E40*H40,2)</f>
        <v>0</v>
      </c>
      <c r="J40" s="171"/>
      <c r="K40" s="172">
        <f>ROUND(E40*J40,2)</f>
        <v>0</v>
      </c>
      <c r="L40" s="172">
        <v>21</v>
      </c>
      <c r="M40" s="172">
        <f>G40*(1+L40/100)</f>
        <v>0</v>
      </c>
      <c r="N40" s="172">
        <v>0</v>
      </c>
      <c r="O40" s="172">
        <f>ROUND(E40*N40,2)</f>
        <v>0</v>
      </c>
      <c r="P40" s="172">
        <v>0</v>
      </c>
      <c r="Q40" s="172">
        <f>ROUND(E40*P40,2)</f>
        <v>0</v>
      </c>
      <c r="R40" s="172" t="s">
        <v>188</v>
      </c>
      <c r="S40" s="172" t="s">
        <v>157</v>
      </c>
      <c r="T40" s="173" t="s">
        <v>157</v>
      </c>
      <c r="U40" s="157">
        <v>0.37</v>
      </c>
      <c r="V40" s="157">
        <f>ROUND(E40*U40,2)</f>
        <v>9.9499999999999993</v>
      </c>
      <c r="W40" s="157"/>
      <c r="X40" s="157" t="s">
        <v>189</v>
      </c>
      <c r="Y40" s="148"/>
      <c r="Z40" s="148"/>
      <c r="AA40" s="148"/>
      <c r="AB40" s="148"/>
      <c r="AC40" s="148"/>
      <c r="AD40" s="148"/>
      <c r="AE40" s="148"/>
      <c r="AF40" s="148"/>
      <c r="AG40" s="148" t="s">
        <v>190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ht="21" outlineLevel="1" x14ac:dyDescent="0.25">
      <c r="A41" s="155"/>
      <c r="B41" s="156"/>
      <c r="C41" s="249" t="s">
        <v>224</v>
      </c>
      <c r="D41" s="250"/>
      <c r="E41" s="250"/>
      <c r="F41" s="250"/>
      <c r="G41" s="250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48"/>
      <c r="Z41" s="148"/>
      <c r="AA41" s="148"/>
      <c r="AB41" s="148"/>
      <c r="AC41" s="148"/>
      <c r="AD41" s="148"/>
      <c r="AE41" s="148"/>
      <c r="AF41" s="148"/>
      <c r="AG41" s="148" t="s">
        <v>192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81" t="str">
        <f>C41</f>
        <v>zapažených i nezapažených s urovnáním dna do předepsaného profilu a spádu, s přehozením výkopku na přilehlém terénu na vzdálenost do 3 m od podélné osy rýhy nebo s naložením výkopku na dopravní prostředek.</v>
      </c>
      <c r="BB41" s="148"/>
      <c r="BC41" s="148"/>
      <c r="BD41" s="148"/>
      <c r="BE41" s="148"/>
      <c r="BF41" s="148"/>
      <c r="BG41" s="148"/>
      <c r="BH41" s="148"/>
    </row>
    <row r="42" spans="1:60" outlineLevel="1" x14ac:dyDescent="0.25">
      <c r="A42" s="155"/>
      <c r="B42" s="156"/>
      <c r="C42" s="177" t="s">
        <v>225</v>
      </c>
      <c r="D42" s="158"/>
      <c r="E42" s="159">
        <v>8.7840000000000007</v>
      </c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48"/>
      <c r="Z42" s="148"/>
      <c r="AA42" s="148"/>
      <c r="AB42" s="148"/>
      <c r="AC42" s="148"/>
      <c r="AD42" s="148"/>
      <c r="AE42" s="148"/>
      <c r="AF42" s="148"/>
      <c r="AG42" s="148" t="s">
        <v>146</v>
      </c>
      <c r="AH42" s="148">
        <v>0</v>
      </c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55"/>
      <c r="B43" s="156"/>
      <c r="C43" s="177" t="s">
        <v>226</v>
      </c>
      <c r="D43" s="158"/>
      <c r="E43" s="159">
        <v>18.100000000000001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146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155"/>
      <c r="B44" s="156"/>
      <c r="C44" s="240"/>
      <c r="D44" s="241"/>
      <c r="E44" s="241"/>
      <c r="F44" s="241"/>
      <c r="G44" s="241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147</v>
      </c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167">
        <v>10</v>
      </c>
      <c r="B45" s="168" t="s">
        <v>227</v>
      </c>
      <c r="C45" s="176" t="s">
        <v>228</v>
      </c>
      <c r="D45" s="169" t="s">
        <v>212</v>
      </c>
      <c r="E45" s="170">
        <v>5.3768000000000002</v>
      </c>
      <c r="F45" s="171"/>
      <c r="G45" s="172">
        <f>ROUND(E45*F45,2)</f>
        <v>0</v>
      </c>
      <c r="H45" s="171"/>
      <c r="I45" s="172">
        <f>ROUND(E45*H45,2)</f>
        <v>0</v>
      </c>
      <c r="J45" s="171"/>
      <c r="K45" s="172">
        <f>ROUND(E45*J45,2)</f>
        <v>0</v>
      </c>
      <c r="L45" s="172">
        <v>21</v>
      </c>
      <c r="M45" s="172">
        <f>G45*(1+L45/100)</f>
        <v>0</v>
      </c>
      <c r="N45" s="172">
        <v>0</v>
      </c>
      <c r="O45" s="172">
        <f>ROUND(E45*N45,2)</f>
        <v>0</v>
      </c>
      <c r="P45" s="172">
        <v>0</v>
      </c>
      <c r="Q45" s="172">
        <f>ROUND(E45*P45,2)</f>
        <v>0</v>
      </c>
      <c r="R45" s="172" t="s">
        <v>188</v>
      </c>
      <c r="S45" s="172" t="s">
        <v>157</v>
      </c>
      <c r="T45" s="173" t="s">
        <v>157</v>
      </c>
      <c r="U45" s="157">
        <v>0.39</v>
      </c>
      <c r="V45" s="157">
        <f>ROUND(E45*U45,2)</f>
        <v>2.1</v>
      </c>
      <c r="W45" s="157"/>
      <c r="X45" s="157" t="s">
        <v>189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190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1" outlineLevel="1" x14ac:dyDescent="0.25">
      <c r="A46" s="155"/>
      <c r="B46" s="156"/>
      <c r="C46" s="249" t="s">
        <v>224</v>
      </c>
      <c r="D46" s="250"/>
      <c r="E46" s="250"/>
      <c r="F46" s="250"/>
      <c r="G46" s="250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48"/>
      <c r="Z46" s="148"/>
      <c r="AA46" s="148"/>
      <c r="AB46" s="148"/>
      <c r="AC46" s="148"/>
      <c r="AD46" s="148"/>
      <c r="AE46" s="148"/>
      <c r="AF46" s="148"/>
      <c r="AG46" s="148" t="s">
        <v>192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81" t="str">
        <f>C46</f>
        <v>zapažených i nezapažených s urovnáním dna do předepsaného profilu a spádu, s přehozením výkopku na přilehlém terénu na vzdálenost do 3 m od podélné osy rýhy nebo s naložením výkopku na dopravní prostředek.</v>
      </c>
      <c r="BB46" s="148"/>
      <c r="BC46" s="148"/>
      <c r="BD46" s="148"/>
      <c r="BE46" s="148"/>
      <c r="BF46" s="148"/>
      <c r="BG46" s="148"/>
      <c r="BH46" s="148"/>
    </row>
    <row r="47" spans="1:60" outlineLevel="1" x14ac:dyDescent="0.25">
      <c r="A47" s="155"/>
      <c r="B47" s="156"/>
      <c r="C47" s="177" t="s">
        <v>229</v>
      </c>
      <c r="D47" s="158"/>
      <c r="E47" s="159">
        <v>5.3768000000000002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146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5">
      <c r="A48" s="155"/>
      <c r="B48" s="156"/>
      <c r="C48" s="240"/>
      <c r="D48" s="241"/>
      <c r="E48" s="241"/>
      <c r="F48" s="241"/>
      <c r="G48" s="241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147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outlineLevel="1" x14ac:dyDescent="0.25">
      <c r="A49" s="167">
        <v>11</v>
      </c>
      <c r="B49" s="168" t="s">
        <v>230</v>
      </c>
      <c r="C49" s="176" t="s">
        <v>231</v>
      </c>
      <c r="D49" s="169" t="s">
        <v>212</v>
      </c>
      <c r="E49" s="170">
        <v>26.152000000000001</v>
      </c>
      <c r="F49" s="171"/>
      <c r="G49" s="172">
        <f>ROUND(E49*F49,2)</f>
        <v>0</v>
      </c>
      <c r="H49" s="171"/>
      <c r="I49" s="172">
        <f>ROUND(E49*H49,2)</f>
        <v>0</v>
      </c>
      <c r="J49" s="171"/>
      <c r="K49" s="172">
        <f>ROUND(E49*J49,2)</f>
        <v>0</v>
      </c>
      <c r="L49" s="172">
        <v>21</v>
      </c>
      <c r="M49" s="172">
        <f>G49*(1+L49/100)</f>
        <v>0</v>
      </c>
      <c r="N49" s="172">
        <v>0</v>
      </c>
      <c r="O49" s="172">
        <f>ROUND(E49*N49,2)</f>
        <v>0</v>
      </c>
      <c r="P49" s="172">
        <v>0</v>
      </c>
      <c r="Q49" s="172">
        <f>ROUND(E49*P49,2)</f>
        <v>0</v>
      </c>
      <c r="R49" s="172" t="s">
        <v>188</v>
      </c>
      <c r="S49" s="172" t="s">
        <v>157</v>
      </c>
      <c r="T49" s="173" t="s">
        <v>157</v>
      </c>
      <c r="U49" s="157">
        <v>0.37</v>
      </c>
      <c r="V49" s="157">
        <f>ROUND(E49*U49,2)</f>
        <v>9.68</v>
      </c>
      <c r="W49" s="157"/>
      <c r="X49" s="157" t="s">
        <v>189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190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ht="21" outlineLevel="1" x14ac:dyDescent="0.25">
      <c r="A50" s="155"/>
      <c r="B50" s="156"/>
      <c r="C50" s="249" t="s">
        <v>232</v>
      </c>
      <c r="D50" s="250"/>
      <c r="E50" s="250"/>
      <c r="F50" s="250"/>
      <c r="G50" s="250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48"/>
      <c r="Z50" s="148"/>
      <c r="AA50" s="148"/>
      <c r="AB50" s="148"/>
      <c r="AC50" s="148"/>
      <c r="AD50" s="148"/>
      <c r="AE50" s="148"/>
      <c r="AF50" s="148"/>
      <c r="AG50" s="148" t="s">
        <v>192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81" t="str">
        <f>C50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0" s="148"/>
      <c r="BC50" s="148"/>
      <c r="BD50" s="148"/>
      <c r="BE50" s="148"/>
      <c r="BF50" s="148"/>
      <c r="BG50" s="148"/>
      <c r="BH50" s="148"/>
    </row>
    <row r="51" spans="1:60" outlineLevel="1" x14ac:dyDescent="0.25">
      <c r="A51" s="155"/>
      <c r="B51" s="156"/>
      <c r="C51" s="177" t="s">
        <v>233</v>
      </c>
      <c r="D51" s="158"/>
      <c r="E51" s="159">
        <v>26.6</v>
      </c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146</v>
      </c>
      <c r="AH51" s="148">
        <v>0</v>
      </c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55"/>
      <c r="B52" s="156"/>
      <c r="C52" s="177" t="s">
        <v>234</v>
      </c>
      <c r="D52" s="158"/>
      <c r="E52" s="159">
        <v>0.6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146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55"/>
      <c r="B53" s="156"/>
      <c r="C53" s="177" t="s">
        <v>235</v>
      </c>
      <c r="D53" s="158"/>
      <c r="E53" s="159">
        <v>-1.048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146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5">
      <c r="A54" s="155"/>
      <c r="B54" s="156"/>
      <c r="C54" s="240"/>
      <c r="D54" s="241"/>
      <c r="E54" s="241"/>
      <c r="F54" s="241"/>
      <c r="G54" s="241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147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5">
      <c r="A55" s="167">
        <v>12</v>
      </c>
      <c r="B55" s="168" t="s">
        <v>236</v>
      </c>
      <c r="C55" s="176" t="s">
        <v>237</v>
      </c>
      <c r="D55" s="169" t="s">
        <v>212</v>
      </c>
      <c r="E55" s="170">
        <v>5.2304000000000004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72">
        <v>0</v>
      </c>
      <c r="O55" s="172">
        <f>ROUND(E55*N55,2)</f>
        <v>0</v>
      </c>
      <c r="P55" s="172">
        <v>0</v>
      </c>
      <c r="Q55" s="172">
        <f>ROUND(E55*P55,2)</f>
        <v>0</v>
      </c>
      <c r="R55" s="172" t="s">
        <v>188</v>
      </c>
      <c r="S55" s="172" t="s">
        <v>157</v>
      </c>
      <c r="T55" s="173" t="s">
        <v>157</v>
      </c>
      <c r="U55" s="157">
        <v>0.08</v>
      </c>
      <c r="V55" s="157">
        <f>ROUND(E55*U55,2)</f>
        <v>0.42</v>
      </c>
      <c r="W55" s="157"/>
      <c r="X55" s="157" t="s">
        <v>189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190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ht="21" outlineLevel="1" x14ac:dyDescent="0.25">
      <c r="A56" s="155"/>
      <c r="B56" s="156"/>
      <c r="C56" s="249" t="s">
        <v>232</v>
      </c>
      <c r="D56" s="250"/>
      <c r="E56" s="250"/>
      <c r="F56" s="250"/>
      <c r="G56" s="250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192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81" t="str">
        <f>C56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55"/>
      <c r="B57" s="156"/>
      <c r="C57" s="177" t="s">
        <v>238</v>
      </c>
      <c r="D57" s="158"/>
      <c r="E57" s="159">
        <v>5.2304000000000004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146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55"/>
      <c r="B58" s="156"/>
      <c r="C58" s="240"/>
      <c r="D58" s="241"/>
      <c r="E58" s="241"/>
      <c r="F58" s="241"/>
      <c r="G58" s="241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147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5">
      <c r="A59" s="167">
        <v>13</v>
      </c>
      <c r="B59" s="168" t="s">
        <v>239</v>
      </c>
      <c r="C59" s="176" t="s">
        <v>240</v>
      </c>
      <c r="D59" s="169" t="s">
        <v>212</v>
      </c>
      <c r="E59" s="170">
        <v>1.048</v>
      </c>
      <c r="F59" s="171"/>
      <c r="G59" s="172">
        <f>ROUND(E59*F59,2)</f>
        <v>0</v>
      </c>
      <c r="H59" s="171"/>
      <c r="I59" s="172">
        <f>ROUND(E59*H59,2)</f>
        <v>0</v>
      </c>
      <c r="J59" s="171"/>
      <c r="K59" s="172">
        <f>ROUND(E59*J59,2)</f>
        <v>0</v>
      </c>
      <c r="L59" s="172">
        <v>21</v>
      </c>
      <c r="M59" s="172">
        <f>G59*(1+L59/100)</f>
        <v>0</v>
      </c>
      <c r="N59" s="172">
        <v>0</v>
      </c>
      <c r="O59" s="172">
        <f>ROUND(E59*N59,2)</f>
        <v>0</v>
      </c>
      <c r="P59" s="172">
        <v>0</v>
      </c>
      <c r="Q59" s="172">
        <f>ROUND(E59*P59,2)</f>
        <v>0</v>
      </c>
      <c r="R59" s="172" t="s">
        <v>188</v>
      </c>
      <c r="S59" s="172" t="s">
        <v>157</v>
      </c>
      <c r="T59" s="173" t="s">
        <v>157</v>
      </c>
      <c r="U59" s="157">
        <v>3.53</v>
      </c>
      <c r="V59" s="157">
        <f>ROUND(E59*U59,2)</f>
        <v>3.7</v>
      </c>
      <c r="W59" s="157"/>
      <c r="X59" s="157" t="s">
        <v>189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190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5">
      <c r="A60" s="155"/>
      <c r="B60" s="156"/>
      <c r="C60" s="249" t="s">
        <v>241</v>
      </c>
      <c r="D60" s="250"/>
      <c r="E60" s="250"/>
      <c r="F60" s="250"/>
      <c r="G60" s="250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48"/>
      <c r="Z60" s="148"/>
      <c r="AA60" s="148"/>
      <c r="AB60" s="148"/>
      <c r="AC60" s="148"/>
      <c r="AD60" s="148"/>
      <c r="AE60" s="148"/>
      <c r="AF60" s="148"/>
      <c r="AG60" s="148" t="s">
        <v>192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55"/>
      <c r="B61" s="156"/>
      <c r="C61" s="177" t="s">
        <v>242</v>
      </c>
      <c r="D61" s="158"/>
      <c r="E61" s="159">
        <v>0.32400000000000001</v>
      </c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146</v>
      </c>
      <c r="AH61" s="148">
        <v>0</v>
      </c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155"/>
      <c r="B62" s="156"/>
      <c r="C62" s="177" t="s">
        <v>243</v>
      </c>
      <c r="D62" s="158"/>
      <c r="E62" s="159">
        <v>0.32400000000000001</v>
      </c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146</v>
      </c>
      <c r="AH62" s="148">
        <v>0</v>
      </c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5">
      <c r="A63" s="155"/>
      <c r="B63" s="156"/>
      <c r="C63" s="177" t="s">
        <v>244</v>
      </c>
      <c r="D63" s="158"/>
      <c r="E63" s="159">
        <v>0.4</v>
      </c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48"/>
      <c r="Z63" s="148"/>
      <c r="AA63" s="148"/>
      <c r="AB63" s="148"/>
      <c r="AC63" s="148"/>
      <c r="AD63" s="148"/>
      <c r="AE63" s="148"/>
      <c r="AF63" s="148"/>
      <c r="AG63" s="148" t="s">
        <v>146</v>
      </c>
      <c r="AH63" s="148">
        <v>0</v>
      </c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outlineLevel="1" x14ac:dyDescent="0.25">
      <c r="A64" s="155"/>
      <c r="B64" s="156"/>
      <c r="C64" s="240"/>
      <c r="D64" s="241"/>
      <c r="E64" s="241"/>
      <c r="F64" s="241"/>
      <c r="G64" s="241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48"/>
      <c r="Z64" s="148"/>
      <c r="AA64" s="148"/>
      <c r="AB64" s="148"/>
      <c r="AC64" s="148"/>
      <c r="AD64" s="148"/>
      <c r="AE64" s="148"/>
      <c r="AF64" s="148"/>
      <c r="AG64" s="148" t="s">
        <v>147</v>
      </c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</row>
    <row r="65" spans="1:60" outlineLevel="1" x14ac:dyDescent="0.25">
      <c r="A65" s="167">
        <v>14</v>
      </c>
      <c r="B65" s="168" t="s">
        <v>245</v>
      </c>
      <c r="C65" s="176" t="s">
        <v>246</v>
      </c>
      <c r="D65" s="169" t="s">
        <v>187</v>
      </c>
      <c r="E65" s="170">
        <v>7.2</v>
      </c>
      <c r="F65" s="171"/>
      <c r="G65" s="172">
        <f>ROUND(E65*F65,2)</f>
        <v>0</v>
      </c>
      <c r="H65" s="171"/>
      <c r="I65" s="172">
        <f>ROUND(E65*H65,2)</f>
        <v>0</v>
      </c>
      <c r="J65" s="171"/>
      <c r="K65" s="172">
        <f>ROUND(E65*J65,2)</f>
        <v>0</v>
      </c>
      <c r="L65" s="172">
        <v>21</v>
      </c>
      <c r="M65" s="172">
        <f>G65*(1+L65/100)</f>
        <v>0</v>
      </c>
      <c r="N65" s="172">
        <v>9.8999999999999999E-4</v>
      </c>
      <c r="O65" s="172">
        <f>ROUND(E65*N65,2)</f>
        <v>0.01</v>
      </c>
      <c r="P65" s="172">
        <v>0</v>
      </c>
      <c r="Q65" s="172">
        <f>ROUND(E65*P65,2)</f>
        <v>0</v>
      </c>
      <c r="R65" s="172" t="s">
        <v>188</v>
      </c>
      <c r="S65" s="172" t="s">
        <v>157</v>
      </c>
      <c r="T65" s="173" t="s">
        <v>157</v>
      </c>
      <c r="U65" s="157">
        <v>0.24</v>
      </c>
      <c r="V65" s="157">
        <f>ROUND(E65*U65,2)</f>
        <v>1.73</v>
      </c>
      <c r="W65" s="157"/>
      <c r="X65" s="157" t="s">
        <v>189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190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outlineLevel="1" x14ac:dyDescent="0.25">
      <c r="A66" s="155"/>
      <c r="B66" s="156"/>
      <c r="C66" s="249" t="s">
        <v>247</v>
      </c>
      <c r="D66" s="250"/>
      <c r="E66" s="250"/>
      <c r="F66" s="250"/>
      <c r="G66" s="250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48"/>
      <c r="Z66" s="148"/>
      <c r="AA66" s="148"/>
      <c r="AB66" s="148"/>
      <c r="AC66" s="148"/>
      <c r="AD66" s="148"/>
      <c r="AE66" s="148"/>
      <c r="AF66" s="148"/>
      <c r="AG66" s="148" t="s">
        <v>192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outlineLevel="1" x14ac:dyDescent="0.25">
      <c r="A67" s="155"/>
      <c r="B67" s="156"/>
      <c r="C67" s="177" t="s">
        <v>248</v>
      </c>
      <c r="D67" s="158"/>
      <c r="E67" s="159">
        <v>7.2</v>
      </c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48"/>
      <c r="Z67" s="148"/>
      <c r="AA67" s="148"/>
      <c r="AB67" s="148"/>
      <c r="AC67" s="148"/>
      <c r="AD67" s="148"/>
      <c r="AE67" s="148"/>
      <c r="AF67" s="148"/>
      <c r="AG67" s="148" t="s">
        <v>146</v>
      </c>
      <c r="AH67" s="148">
        <v>0</v>
      </c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48"/>
      <c r="AZ67" s="148"/>
      <c r="BA67" s="148"/>
      <c r="BB67" s="148"/>
      <c r="BC67" s="148"/>
      <c r="BD67" s="148"/>
      <c r="BE67" s="148"/>
      <c r="BF67" s="148"/>
      <c r="BG67" s="148"/>
      <c r="BH67" s="148"/>
    </row>
    <row r="68" spans="1:60" outlineLevel="1" x14ac:dyDescent="0.25">
      <c r="A68" s="155"/>
      <c r="B68" s="156"/>
      <c r="C68" s="240"/>
      <c r="D68" s="241"/>
      <c r="E68" s="241"/>
      <c r="F68" s="241"/>
      <c r="G68" s="241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48"/>
      <c r="Z68" s="148"/>
      <c r="AA68" s="148"/>
      <c r="AB68" s="148"/>
      <c r="AC68" s="148"/>
      <c r="AD68" s="148"/>
      <c r="AE68" s="148"/>
      <c r="AF68" s="148"/>
      <c r="AG68" s="148" t="s">
        <v>147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5">
      <c r="A69" s="167">
        <v>15</v>
      </c>
      <c r="B69" s="168" t="s">
        <v>249</v>
      </c>
      <c r="C69" s="176" t="s">
        <v>250</v>
      </c>
      <c r="D69" s="169" t="s">
        <v>187</v>
      </c>
      <c r="E69" s="170">
        <v>7.2</v>
      </c>
      <c r="F69" s="171"/>
      <c r="G69" s="172">
        <f>ROUND(E69*F69,2)</f>
        <v>0</v>
      </c>
      <c r="H69" s="171"/>
      <c r="I69" s="172">
        <f>ROUND(E69*H69,2)</f>
        <v>0</v>
      </c>
      <c r="J69" s="171"/>
      <c r="K69" s="172">
        <f>ROUND(E69*J69,2)</f>
        <v>0</v>
      </c>
      <c r="L69" s="172">
        <v>21</v>
      </c>
      <c r="M69" s="172">
        <f>G69*(1+L69/100)</f>
        <v>0</v>
      </c>
      <c r="N69" s="172">
        <v>0</v>
      </c>
      <c r="O69" s="172">
        <f>ROUND(E69*N69,2)</f>
        <v>0</v>
      </c>
      <c r="P69" s="172">
        <v>0</v>
      </c>
      <c r="Q69" s="172">
        <f>ROUND(E69*P69,2)</f>
        <v>0</v>
      </c>
      <c r="R69" s="172" t="s">
        <v>188</v>
      </c>
      <c r="S69" s="172" t="s">
        <v>157</v>
      </c>
      <c r="T69" s="173" t="s">
        <v>157</v>
      </c>
      <c r="U69" s="157">
        <v>7.0000000000000007E-2</v>
      </c>
      <c r="V69" s="157">
        <f>ROUND(E69*U69,2)</f>
        <v>0.5</v>
      </c>
      <c r="W69" s="157"/>
      <c r="X69" s="157" t="s">
        <v>189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190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5">
      <c r="A70" s="155"/>
      <c r="B70" s="156"/>
      <c r="C70" s="249" t="s">
        <v>251</v>
      </c>
      <c r="D70" s="250"/>
      <c r="E70" s="250"/>
      <c r="F70" s="250"/>
      <c r="G70" s="250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48"/>
      <c r="Z70" s="148"/>
      <c r="AA70" s="148"/>
      <c r="AB70" s="148"/>
      <c r="AC70" s="148"/>
      <c r="AD70" s="148"/>
      <c r="AE70" s="148"/>
      <c r="AF70" s="148"/>
      <c r="AG70" s="148" t="s">
        <v>192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outlineLevel="1" x14ac:dyDescent="0.25">
      <c r="A71" s="155"/>
      <c r="B71" s="156"/>
      <c r="C71" s="177" t="s">
        <v>248</v>
      </c>
      <c r="D71" s="158"/>
      <c r="E71" s="159">
        <v>7.2</v>
      </c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48"/>
      <c r="Z71" s="148"/>
      <c r="AA71" s="148"/>
      <c r="AB71" s="148"/>
      <c r="AC71" s="148"/>
      <c r="AD71" s="148"/>
      <c r="AE71" s="148"/>
      <c r="AF71" s="148"/>
      <c r="AG71" s="148" t="s">
        <v>146</v>
      </c>
      <c r="AH71" s="148">
        <v>0</v>
      </c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outlineLevel="1" x14ac:dyDescent="0.25">
      <c r="A72" s="155"/>
      <c r="B72" s="156"/>
      <c r="C72" s="240"/>
      <c r="D72" s="241"/>
      <c r="E72" s="241"/>
      <c r="F72" s="241"/>
      <c r="G72" s="241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48"/>
      <c r="Z72" s="148"/>
      <c r="AA72" s="148"/>
      <c r="AB72" s="148"/>
      <c r="AC72" s="148"/>
      <c r="AD72" s="148"/>
      <c r="AE72" s="148"/>
      <c r="AF72" s="148"/>
      <c r="AG72" s="148" t="s">
        <v>147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5">
      <c r="A73" s="167">
        <v>16</v>
      </c>
      <c r="B73" s="168" t="s">
        <v>252</v>
      </c>
      <c r="C73" s="176" t="s">
        <v>253</v>
      </c>
      <c r="D73" s="169" t="s">
        <v>212</v>
      </c>
      <c r="E73" s="170">
        <v>0.7</v>
      </c>
      <c r="F73" s="171"/>
      <c r="G73" s="172">
        <f>ROUND(E73*F73,2)</f>
        <v>0</v>
      </c>
      <c r="H73" s="171"/>
      <c r="I73" s="172">
        <f>ROUND(E73*H73,2)</f>
        <v>0</v>
      </c>
      <c r="J73" s="171"/>
      <c r="K73" s="172">
        <f>ROUND(E73*J73,2)</f>
        <v>0</v>
      </c>
      <c r="L73" s="172">
        <v>21</v>
      </c>
      <c r="M73" s="172">
        <f>G73*(1+L73/100)</f>
        <v>0</v>
      </c>
      <c r="N73" s="172">
        <v>0</v>
      </c>
      <c r="O73" s="172">
        <f>ROUND(E73*N73,2)</f>
        <v>0</v>
      </c>
      <c r="P73" s="172">
        <v>0</v>
      </c>
      <c r="Q73" s="172">
        <f>ROUND(E73*P73,2)</f>
        <v>0</v>
      </c>
      <c r="R73" s="172" t="s">
        <v>188</v>
      </c>
      <c r="S73" s="172" t="s">
        <v>157</v>
      </c>
      <c r="T73" s="173" t="s">
        <v>157</v>
      </c>
      <c r="U73" s="157">
        <v>0.35</v>
      </c>
      <c r="V73" s="157">
        <f>ROUND(E73*U73,2)</f>
        <v>0.25</v>
      </c>
      <c r="W73" s="157"/>
      <c r="X73" s="157" t="s">
        <v>189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190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5">
      <c r="A74" s="155"/>
      <c r="B74" s="156"/>
      <c r="C74" s="249" t="s">
        <v>254</v>
      </c>
      <c r="D74" s="250"/>
      <c r="E74" s="250"/>
      <c r="F74" s="250"/>
      <c r="G74" s="250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48"/>
      <c r="Z74" s="148"/>
      <c r="AA74" s="148"/>
      <c r="AB74" s="148"/>
      <c r="AC74" s="148"/>
      <c r="AD74" s="148"/>
      <c r="AE74" s="148"/>
      <c r="AF74" s="148"/>
      <c r="AG74" s="148" t="s">
        <v>192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81" t="str">
        <f>C74</f>
        <v>bez naložení do dopravní nádoby, ale s vyprázdněním dopravní nádoby na hromadu nebo na dopravní prostředek,</v>
      </c>
      <c r="BB74" s="148"/>
      <c r="BC74" s="148"/>
      <c r="BD74" s="148"/>
      <c r="BE74" s="148"/>
      <c r="BF74" s="148"/>
      <c r="BG74" s="148"/>
      <c r="BH74" s="148"/>
    </row>
    <row r="75" spans="1:60" outlineLevel="1" x14ac:dyDescent="0.25">
      <c r="A75" s="155"/>
      <c r="B75" s="156"/>
      <c r="C75" s="177" t="s">
        <v>255</v>
      </c>
      <c r="D75" s="158"/>
      <c r="E75" s="159">
        <v>0.7</v>
      </c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146</v>
      </c>
      <c r="AH75" s="148">
        <v>0</v>
      </c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outlineLevel="1" x14ac:dyDescent="0.25">
      <c r="A76" s="155"/>
      <c r="B76" s="156"/>
      <c r="C76" s="240"/>
      <c r="D76" s="241"/>
      <c r="E76" s="241"/>
      <c r="F76" s="241"/>
      <c r="G76" s="241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48"/>
      <c r="Z76" s="148"/>
      <c r="AA76" s="148"/>
      <c r="AB76" s="148"/>
      <c r="AC76" s="148"/>
      <c r="AD76" s="148"/>
      <c r="AE76" s="148"/>
      <c r="AF76" s="148"/>
      <c r="AG76" s="148" t="s">
        <v>147</v>
      </c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</row>
    <row r="77" spans="1:60" outlineLevel="1" x14ac:dyDescent="0.25">
      <c r="A77" s="167">
        <v>17</v>
      </c>
      <c r="B77" s="168" t="s">
        <v>256</v>
      </c>
      <c r="C77" s="176" t="s">
        <v>257</v>
      </c>
      <c r="D77" s="169" t="s">
        <v>212</v>
      </c>
      <c r="E77" s="170">
        <v>21</v>
      </c>
      <c r="F77" s="171"/>
      <c r="G77" s="172">
        <f>ROUND(E77*F77,2)</f>
        <v>0</v>
      </c>
      <c r="H77" s="171"/>
      <c r="I77" s="172">
        <f>ROUND(E77*H77,2)</f>
        <v>0</v>
      </c>
      <c r="J77" s="171"/>
      <c r="K77" s="172">
        <f>ROUND(E77*J77,2)</f>
        <v>0</v>
      </c>
      <c r="L77" s="172">
        <v>21</v>
      </c>
      <c r="M77" s="172">
        <f>G77*(1+L77/100)</f>
        <v>0</v>
      </c>
      <c r="N77" s="172">
        <v>0</v>
      </c>
      <c r="O77" s="172">
        <f>ROUND(E77*N77,2)</f>
        <v>0</v>
      </c>
      <c r="P77" s="172">
        <v>0</v>
      </c>
      <c r="Q77" s="172">
        <f>ROUND(E77*P77,2)</f>
        <v>0</v>
      </c>
      <c r="R77" s="172" t="s">
        <v>188</v>
      </c>
      <c r="S77" s="172" t="s">
        <v>157</v>
      </c>
      <c r="T77" s="173" t="s">
        <v>157</v>
      </c>
      <c r="U77" s="157">
        <v>0.01</v>
      </c>
      <c r="V77" s="157">
        <f>ROUND(E77*U77,2)</f>
        <v>0.21</v>
      </c>
      <c r="W77" s="157"/>
      <c r="X77" s="157" t="s">
        <v>189</v>
      </c>
      <c r="Y77" s="148"/>
      <c r="Z77" s="148"/>
      <c r="AA77" s="148"/>
      <c r="AB77" s="148"/>
      <c r="AC77" s="148"/>
      <c r="AD77" s="148"/>
      <c r="AE77" s="148"/>
      <c r="AF77" s="148"/>
      <c r="AG77" s="148" t="s">
        <v>190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5">
      <c r="A78" s="155"/>
      <c r="B78" s="156"/>
      <c r="C78" s="249" t="s">
        <v>258</v>
      </c>
      <c r="D78" s="250"/>
      <c r="E78" s="250"/>
      <c r="F78" s="250"/>
      <c r="G78" s="250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48"/>
      <c r="Z78" s="148"/>
      <c r="AA78" s="148"/>
      <c r="AB78" s="148"/>
      <c r="AC78" s="148"/>
      <c r="AD78" s="148"/>
      <c r="AE78" s="148"/>
      <c r="AF78" s="148"/>
      <c r="AG78" s="148" t="s">
        <v>192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5">
      <c r="A79" s="155"/>
      <c r="B79" s="156"/>
      <c r="C79" s="177" t="s">
        <v>259</v>
      </c>
      <c r="D79" s="158"/>
      <c r="E79" s="159">
        <v>21</v>
      </c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48"/>
      <c r="Z79" s="148"/>
      <c r="AA79" s="148"/>
      <c r="AB79" s="148"/>
      <c r="AC79" s="148"/>
      <c r="AD79" s="148"/>
      <c r="AE79" s="148"/>
      <c r="AF79" s="148"/>
      <c r="AG79" s="148" t="s">
        <v>146</v>
      </c>
      <c r="AH79" s="148">
        <v>0</v>
      </c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outlineLevel="1" x14ac:dyDescent="0.25">
      <c r="A80" s="155"/>
      <c r="B80" s="156"/>
      <c r="C80" s="240"/>
      <c r="D80" s="241"/>
      <c r="E80" s="241"/>
      <c r="F80" s="241"/>
      <c r="G80" s="241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48"/>
      <c r="Z80" s="148"/>
      <c r="AA80" s="148"/>
      <c r="AB80" s="148"/>
      <c r="AC80" s="148"/>
      <c r="AD80" s="148"/>
      <c r="AE80" s="148"/>
      <c r="AF80" s="148"/>
      <c r="AG80" s="148" t="s">
        <v>147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outlineLevel="1" x14ac:dyDescent="0.25">
      <c r="A81" s="167">
        <v>18</v>
      </c>
      <c r="B81" s="168" t="s">
        <v>260</v>
      </c>
      <c r="C81" s="176" t="s">
        <v>261</v>
      </c>
      <c r="D81" s="169" t="s">
        <v>212</v>
      </c>
      <c r="E81" s="170">
        <v>178.184</v>
      </c>
      <c r="F81" s="171"/>
      <c r="G81" s="172">
        <f>ROUND(E81*F81,2)</f>
        <v>0</v>
      </c>
      <c r="H81" s="171"/>
      <c r="I81" s="172">
        <f>ROUND(E81*H81,2)</f>
        <v>0</v>
      </c>
      <c r="J81" s="171"/>
      <c r="K81" s="172">
        <f>ROUND(E81*J81,2)</f>
        <v>0</v>
      </c>
      <c r="L81" s="172">
        <v>21</v>
      </c>
      <c r="M81" s="172">
        <f>G81*(1+L81/100)</f>
        <v>0</v>
      </c>
      <c r="N81" s="172">
        <v>0</v>
      </c>
      <c r="O81" s="172">
        <f>ROUND(E81*N81,2)</f>
        <v>0</v>
      </c>
      <c r="P81" s="172">
        <v>0</v>
      </c>
      <c r="Q81" s="172">
        <f>ROUND(E81*P81,2)</f>
        <v>0</v>
      </c>
      <c r="R81" s="172" t="s">
        <v>188</v>
      </c>
      <c r="S81" s="172" t="s">
        <v>157</v>
      </c>
      <c r="T81" s="173" t="s">
        <v>157</v>
      </c>
      <c r="U81" s="157">
        <v>0.01</v>
      </c>
      <c r="V81" s="157">
        <f>ROUND(E81*U81,2)</f>
        <v>1.78</v>
      </c>
      <c r="W81" s="157"/>
      <c r="X81" s="157" t="s">
        <v>189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190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5">
      <c r="A82" s="155"/>
      <c r="B82" s="156"/>
      <c r="C82" s="249" t="s">
        <v>258</v>
      </c>
      <c r="D82" s="250"/>
      <c r="E82" s="250"/>
      <c r="F82" s="250"/>
      <c r="G82" s="250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48"/>
      <c r="Z82" s="148"/>
      <c r="AA82" s="148"/>
      <c r="AB82" s="148"/>
      <c r="AC82" s="148"/>
      <c r="AD82" s="148"/>
      <c r="AE82" s="148"/>
      <c r="AF82" s="148"/>
      <c r="AG82" s="148" t="s">
        <v>192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5">
      <c r="A83" s="155"/>
      <c r="B83" s="156"/>
      <c r="C83" s="177" t="s">
        <v>262</v>
      </c>
      <c r="D83" s="158"/>
      <c r="E83" s="159">
        <v>188.684</v>
      </c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48"/>
      <c r="Z83" s="148"/>
      <c r="AA83" s="148"/>
      <c r="AB83" s="148"/>
      <c r="AC83" s="148"/>
      <c r="AD83" s="148"/>
      <c r="AE83" s="148"/>
      <c r="AF83" s="148"/>
      <c r="AG83" s="148" t="s">
        <v>146</v>
      </c>
      <c r="AH83" s="148">
        <v>0</v>
      </c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outlineLevel="1" x14ac:dyDescent="0.25">
      <c r="A84" s="155"/>
      <c r="B84" s="156"/>
      <c r="C84" s="177" t="s">
        <v>263</v>
      </c>
      <c r="D84" s="158"/>
      <c r="E84" s="159">
        <v>-10.5</v>
      </c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48"/>
      <c r="Z84" s="148"/>
      <c r="AA84" s="148"/>
      <c r="AB84" s="148"/>
      <c r="AC84" s="148"/>
      <c r="AD84" s="148"/>
      <c r="AE84" s="148"/>
      <c r="AF84" s="148"/>
      <c r="AG84" s="148" t="s">
        <v>146</v>
      </c>
      <c r="AH84" s="148">
        <v>0</v>
      </c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48"/>
      <c r="AW84" s="148"/>
      <c r="AX84" s="148"/>
      <c r="AY84" s="148"/>
      <c r="AZ84" s="148"/>
      <c r="BA84" s="148"/>
      <c r="BB84" s="148"/>
      <c r="BC84" s="148"/>
      <c r="BD84" s="148"/>
      <c r="BE84" s="148"/>
      <c r="BF84" s="148"/>
      <c r="BG84" s="148"/>
      <c r="BH84" s="148"/>
    </row>
    <row r="85" spans="1:60" outlineLevel="1" x14ac:dyDescent="0.25">
      <c r="A85" s="155"/>
      <c r="B85" s="156"/>
      <c r="C85" s="240"/>
      <c r="D85" s="241"/>
      <c r="E85" s="241"/>
      <c r="F85" s="241"/>
      <c r="G85" s="241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48"/>
      <c r="Z85" s="148"/>
      <c r="AA85" s="148"/>
      <c r="AB85" s="148"/>
      <c r="AC85" s="148"/>
      <c r="AD85" s="148"/>
      <c r="AE85" s="148"/>
      <c r="AF85" s="148"/>
      <c r="AG85" s="148" t="s">
        <v>147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ht="30.6" outlineLevel="1" x14ac:dyDescent="0.25">
      <c r="A86" s="167">
        <v>19</v>
      </c>
      <c r="B86" s="168" t="s">
        <v>264</v>
      </c>
      <c r="C86" s="176" t="s">
        <v>265</v>
      </c>
      <c r="D86" s="169" t="s">
        <v>212</v>
      </c>
      <c r="E86" s="170">
        <v>178.184</v>
      </c>
      <c r="F86" s="171"/>
      <c r="G86" s="172">
        <f>ROUND(E86*F86,2)</f>
        <v>0</v>
      </c>
      <c r="H86" s="171"/>
      <c r="I86" s="172">
        <f>ROUND(E86*H86,2)</f>
        <v>0</v>
      </c>
      <c r="J86" s="171"/>
      <c r="K86" s="172">
        <f>ROUND(E86*J86,2)</f>
        <v>0</v>
      </c>
      <c r="L86" s="172">
        <v>21</v>
      </c>
      <c r="M86" s="172">
        <f>G86*(1+L86/100)</f>
        <v>0</v>
      </c>
      <c r="N86" s="172">
        <v>0</v>
      </c>
      <c r="O86" s="172">
        <f>ROUND(E86*N86,2)</f>
        <v>0</v>
      </c>
      <c r="P86" s="172">
        <v>0</v>
      </c>
      <c r="Q86" s="172">
        <f>ROUND(E86*P86,2)</f>
        <v>0</v>
      </c>
      <c r="R86" s="172" t="s">
        <v>188</v>
      </c>
      <c r="S86" s="172" t="s">
        <v>157</v>
      </c>
      <c r="T86" s="173" t="s">
        <v>157</v>
      </c>
      <c r="U86" s="157">
        <v>0</v>
      </c>
      <c r="V86" s="157">
        <f>ROUND(E86*U86,2)</f>
        <v>0</v>
      </c>
      <c r="W86" s="157"/>
      <c r="X86" s="157" t="s">
        <v>189</v>
      </c>
      <c r="Y86" s="148"/>
      <c r="Z86" s="148"/>
      <c r="AA86" s="148"/>
      <c r="AB86" s="148"/>
      <c r="AC86" s="148"/>
      <c r="AD86" s="148"/>
      <c r="AE86" s="148"/>
      <c r="AF86" s="148"/>
      <c r="AG86" s="148" t="s">
        <v>190</v>
      </c>
      <c r="AH86" s="148"/>
      <c r="AI86" s="148"/>
      <c r="AJ86" s="148"/>
      <c r="AK86" s="148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8"/>
      <c r="AX86" s="148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</row>
    <row r="87" spans="1:60" outlineLevel="1" x14ac:dyDescent="0.25">
      <c r="A87" s="155"/>
      <c r="B87" s="156"/>
      <c r="C87" s="249" t="s">
        <v>258</v>
      </c>
      <c r="D87" s="250"/>
      <c r="E87" s="250"/>
      <c r="F87" s="250"/>
      <c r="G87" s="250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48"/>
      <c r="Z87" s="148"/>
      <c r="AA87" s="148"/>
      <c r="AB87" s="148"/>
      <c r="AC87" s="148"/>
      <c r="AD87" s="148"/>
      <c r="AE87" s="148"/>
      <c r="AF87" s="148"/>
      <c r="AG87" s="148" t="s">
        <v>192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outlineLevel="1" x14ac:dyDescent="0.25">
      <c r="A88" s="155"/>
      <c r="B88" s="156"/>
      <c r="C88" s="177" t="s">
        <v>266</v>
      </c>
      <c r="D88" s="158"/>
      <c r="E88" s="159">
        <v>178.184</v>
      </c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48"/>
      <c r="Z88" s="148"/>
      <c r="AA88" s="148"/>
      <c r="AB88" s="148"/>
      <c r="AC88" s="148"/>
      <c r="AD88" s="148"/>
      <c r="AE88" s="148"/>
      <c r="AF88" s="148"/>
      <c r="AG88" s="148" t="s">
        <v>146</v>
      </c>
      <c r="AH88" s="148">
        <v>0</v>
      </c>
      <c r="AI88" s="148"/>
      <c r="AJ88" s="148"/>
      <c r="AK88" s="148"/>
      <c r="AL88" s="148"/>
      <c r="AM88" s="148"/>
      <c r="AN88" s="148"/>
      <c r="AO88" s="148"/>
      <c r="AP88" s="148"/>
      <c r="AQ88" s="148"/>
      <c r="AR88" s="148"/>
      <c r="AS88" s="148"/>
      <c r="AT88" s="148"/>
      <c r="AU88" s="148"/>
      <c r="AV88" s="148"/>
      <c r="AW88" s="148"/>
      <c r="AX88" s="148"/>
      <c r="AY88" s="148"/>
      <c r="AZ88" s="148"/>
      <c r="BA88" s="148"/>
      <c r="BB88" s="148"/>
      <c r="BC88" s="148"/>
      <c r="BD88" s="148"/>
      <c r="BE88" s="148"/>
      <c r="BF88" s="148"/>
      <c r="BG88" s="148"/>
      <c r="BH88" s="148"/>
    </row>
    <row r="89" spans="1:60" outlineLevel="1" x14ac:dyDescent="0.25">
      <c r="A89" s="155"/>
      <c r="B89" s="156"/>
      <c r="C89" s="240"/>
      <c r="D89" s="241"/>
      <c r="E89" s="241"/>
      <c r="F89" s="241"/>
      <c r="G89" s="241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48"/>
      <c r="Z89" s="148"/>
      <c r="AA89" s="148"/>
      <c r="AB89" s="148"/>
      <c r="AC89" s="148"/>
      <c r="AD89" s="148"/>
      <c r="AE89" s="148"/>
      <c r="AF89" s="148"/>
      <c r="AG89" s="148" t="s">
        <v>147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ht="20.399999999999999" outlineLevel="1" x14ac:dyDescent="0.25">
      <c r="A90" s="167">
        <v>20</v>
      </c>
      <c r="B90" s="168" t="s">
        <v>267</v>
      </c>
      <c r="C90" s="176" t="s">
        <v>268</v>
      </c>
      <c r="D90" s="169" t="s">
        <v>196</v>
      </c>
      <c r="E90" s="170">
        <v>1</v>
      </c>
      <c r="F90" s="171"/>
      <c r="G90" s="172">
        <f>ROUND(E90*F90,2)</f>
        <v>0</v>
      </c>
      <c r="H90" s="171"/>
      <c r="I90" s="172">
        <f>ROUND(E90*H90,2)</f>
        <v>0</v>
      </c>
      <c r="J90" s="171"/>
      <c r="K90" s="172">
        <f>ROUND(E90*J90,2)</f>
        <v>0</v>
      </c>
      <c r="L90" s="172">
        <v>21</v>
      </c>
      <c r="M90" s="172">
        <f>G90*(1+L90/100)</f>
        <v>0</v>
      </c>
      <c r="N90" s="172">
        <v>0</v>
      </c>
      <c r="O90" s="172">
        <f>ROUND(E90*N90,2)</f>
        <v>0</v>
      </c>
      <c r="P90" s="172">
        <v>0</v>
      </c>
      <c r="Q90" s="172">
        <f>ROUND(E90*P90,2)</f>
        <v>0</v>
      </c>
      <c r="R90" s="172" t="s">
        <v>188</v>
      </c>
      <c r="S90" s="172" t="s">
        <v>157</v>
      </c>
      <c r="T90" s="173" t="s">
        <v>157</v>
      </c>
      <c r="U90" s="157">
        <v>0.05</v>
      </c>
      <c r="V90" s="157">
        <f>ROUND(E90*U90,2)</f>
        <v>0.05</v>
      </c>
      <c r="W90" s="157"/>
      <c r="X90" s="157" t="s">
        <v>189</v>
      </c>
      <c r="Y90" s="148"/>
      <c r="Z90" s="148"/>
      <c r="AA90" s="148"/>
      <c r="AB90" s="148"/>
      <c r="AC90" s="148"/>
      <c r="AD90" s="148"/>
      <c r="AE90" s="148"/>
      <c r="AF90" s="148"/>
      <c r="AG90" s="148" t="s">
        <v>190</v>
      </c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</row>
    <row r="91" spans="1:60" outlineLevel="1" x14ac:dyDescent="0.25">
      <c r="A91" s="155"/>
      <c r="B91" s="156"/>
      <c r="C91" s="249" t="s">
        <v>269</v>
      </c>
      <c r="D91" s="250"/>
      <c r="E91" s="250"/>
      <c r="F91" s="250"/>
      <c r="G91" s="250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48"/>
      <c r="Z91" s="148"/>
      <c r="AA91" s="148"/>
      <c r="AB91" s="148"/>
      <c r="AC91" s="148"/>
      <c r="AD91" s="148"/>
      <c r="AE91" s="148"/>
      <c r="AF91" s="148"/>
      <c r="AG91" s="148" t="s">
        <v>192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outlineLevel="1" x14ac:dyDescent="0.25">
      <c r="A92" s="155"/>
      <c r="B92" s="156"/>
      <c r="C92" s="177" t="s">
        <v>198</v>
      </c>
      <c r="D92" s="158"/>
      <c r="E92" s="159">
        <v>1</v>
      </c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48"/>
      <c r="Z92" s="148"/>
      <c r="AA92" s="148"/>
      <c r="AB92" s="148"/>
      <c r="AC92" s="148"/>
      <c r="AD92" s="148"/>
      <c r="AE92" s="148"/>
      <c r="AF92" s="148"/>
      <c r="AG92" s="148" t="s">
        <v>146</v>
      </c>
      <c r="AH92" s="148">
        <v>0</v>
      </c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</row>
    <row r="93" spans="1:60" outlineLevel="1" x14ac:dyDescent="0.25">
      <c r="A93" s="155"/>
      <c r="B93" s="156"/>
      <c r="C93" s="240"/>
      <c r="D93" s="241"/>
      <c r="E93" s="241"/>
      <c r="F93" s="241"/>
      <c r="G93" s="241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48"/>
      <c r="Z93" s="148"/>
      <c r="AA93" s="148"/>
      <c r="AB93" s="148"/>
      <c r="AC93" s="148"/>
      <c r="AD93" s="148"/>
      <c r="AE93" s="148"/>
      <c r="AF93" s="148"/>
      <c r="AG93" s="148" t="s">
        <v>147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ht="20.399999999999999" outlineLevel="1" x14ac:dyDescent="0.25">
      <c r="A94" s="167">
        <v>21</v>
      </c>
      <c r="B94" s="168" t="s">
        <v>270</v>
      </c>
      <c r="C94" s="176" t="s">
        <v>271</v>
      </c>
      <c r="D94" s="169" t="s">
        <v>196</v>
      </c>
      <c r="E94" s="170">
        <v>1</v>
      </c>
      <c r="F94" s="171"/>
      <c r="G94" s="172">
        <f>ROUND(E94*F94,2)</f>
        <v>0</v>
      </c>
      <c r="H94" s="171"/>
      <c r="I94" s="172">
        <f>ROUND(E94*H94,2)</f>
        <v>0</v>
      </c>
      <c r="J94" s="171"/>
      <c r="K94" s="172">
        <f>ROUND(E94*J94,2)</f>
        <v>0</v>
      </c>
      <c r="L94" s="172">
        <v>21</v>
      </c>
      <c r="M94" s="172">
        <f>G94*(1+L94/100)</f>
        <v>0</v>
      </c>
      <c r="N94" s="172">
        <v>0</v>
      </c>
      <c r="O94" s="172">
        <f>ROUND(E94*N94,2)</f>
        <v>0</v>
      </c>
      <c r="P94" s="172">
        <v>0</v>
      </c>
      <c r="Q94" s="172">
        <f>ROUND(E94*P94,2)</f>
        <v>0</v>
      </c>
      <c r="R94" s="172" t="s">
        <v>188</v>
      </c>
      <c r="S94" s="172" t="s">
        <v>157</v>
      </c>
      <c r="T94" s="173" t="s">
        <v>157</v>
      </c>
      <c r="U94" s="157">
        <v>0.56999999999999995</v>
      </c>
      <c r="V94" s="157">
        <f>ROUND(E94*U94,2)</f>
        <v>0.56999999999999995</v>
      </c>
      <c r="W94" s="157"/>
      <c r="X94" s="157" t="s">
        <v>189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190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5">
      <c r="A95" s="155"/>
      <c r="B95" s="156"/>
      <c r="C95" s="249" t="s">
        <v>269</v>
      </c>
      <c r="D95" s="250"/>
      <c r="E95" s="250"/>
      <c r="F95" s="250"/>
      <c r="G95" s="250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48"/>
      <c r="Z95" s="148"/>
      <c r="AA95" s="148"/>
      <c r="AB95" s="148"/>
      <c r="AC95" s="148"/>
      <c r="AD95" s="148"/>
      <c r="AE95" s="148"/>
      <c r="AF95" s="148"/>
      <c r="AG95" s="148" t="s">
        <v>192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5">
      <c r="A96" s="155"/>
      <c r="B96" s="156"/>
      <c r="C96" s="177" t="s">
        <v>198</v>
      </c>
      <c r="D96" s="158"/>
      <c r="E96" s="159">
        <v>1</v>
      </c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48"/>
      <c r="Z96" s="148"/>
      <c r="AA96" s="148"/>
      <c r="AB96" s="148"/>
      <c r="AC96" s="148"/>
      <c r="AD96" s="148"/>
      <c r="AE96" s="148"/>
      <c r="AF96" s="148"/>
      <c r="AG96" s="148" t="s">
        <v>146</v>
      </c>
      <c r="AH96" s="148">
        <v>0</v>
      </c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5">
      <c r="A97" s="155"/>
      <c r="B97" s="156"/>
      <c r="C97" s="240"/>
      <c r="D97" s="241"/>
      <c r="E97" s="241"/>
      <c r="F97" s="241"/>
      <c r="G97" s="241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48"/>
      <c r="Z97" s="148"/>
      <c r="AA97" s="148"/>
      <c r="AB97" s="148"/>
      <c r="AC97" s="148"/>
      <c r="AD97" s="148"/>
      <c r="AE97" s="148"/>
      <c r="AF97" s="148"/>
      <c r="AG97" s="148" t="s">
        <v>147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ht="20.399999999999999" outlineLevel="1" x14ac:dyDescent="0.25">
      <c r="A98" s="167">
        <v>22</v>
      </c>
      <c r="B98" s="168" t="s">
        <v>272</v>
      </c>
      <c r="C98" s="176" t="s">
        <v>273</v>
      </c>
      <c r="D98" s="169" t="s">
        <v>196</v>
      </c>
      <c r="E98" s="170">
        <v>1</v>
      </c>
      <c r="F98" s="171"/>
      <c r="G98" s="172">
        <f>ROUND(E98*F98,2)</f>
        <v>0</v>
      </c>
      <c r="H98" s="171"/>
      <c r="I98" s="172">
        <f>ROUND(E98*H98,2)</f>
        <v>0</v>
      </c>
      <c r="J98" s="171"/>
      <c r="K98" s="172">
        <f>ROUND(E98*J98,2)</f>
        <v>0</v>
      </c>
      <c r="L98" s="172">
        <v>21</v>
      </c>
      <c r="M98" s="172">
        <f>G98*(1+L98/100)</f>
        <v>0</v>
      </c>
      <c r="N98" s="172">
        <v>0</v>
      </c>
      <c r="O98" s="172">
        <f>ROUND(E98*N98,2)</f>
        <v>0</v>
      </c>
      <c r="P98" s="172">
        <v>0</v>
      </c>
      <c r="Q98" s="172">
        <f>ROUND(E98*P98,2)</f>
        <v>0</v>
      </c>
      <c r="R98" s="172" t="s">
        <v>188</v>
      </c>
      <c r="S98" s="172" t="s">
        <v>157</v>
      </c>
      <c r="T98" s="173" t="s">
        <v>157</v>
      </c>
      <c r="U98" s="157">
        <v>7.0000000000000007E-2</v>
      </c>
      <c r="V98" s="157">
        <f>ROUND(E98*U98,2)</f>
        <v>7.0000000000000007E-2</v>
      </c>
      <c r="W98" s="157"/>
      <c r="X98" s="157" t="s">
        <v>189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190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5">
      <c r="A99" s="155"/>
      <c r="B99" s="156"/>
      <c r="C99" s="249" t="s">
        <v>269</v>
      </c>
      <c r="D99" s="250"/>
      <c r="E99" s="250"/>
      <c r="F99" s="250"/>
      <c r="G99" s="250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48"/>
      <c r="Z99" s="148"/>
      <c r="AA99" s="148"/>
      <c r="AB99" s="148"/>
      <c r="AC99" s="148"/>
      <c r="AD99" s="148"/>
      <c r="AE99" s="148"/>
      <c r="AF99" s="148"/>
      <c r="AG99" s="148" t="s">
        <v>192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outlineLevel="1" x14ac:dyDescent="0.25">
      <c r="A100" s="155"/>
      <c r="B100" s="156"/>
      <c r="C100" s="177" t="s">
        <v>198</v>
      </c>
      <c r="D100" s="158"/>
      <c r="E100" s="159">
        <v>1</v>
      </c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48"/>
      <c r="Z100" s="148"/>
      <c r="AA100" s="148"/>
      <c r="AB100" s="148"/>
      <c r="AC100" s="148"/>
      <c r="AD100" s="148"/>
      <c r="AE100" s="148"/>
      <c r="AF100" s="148"/>
      <c r="AG100" s="148" t="s">
        <v>146</v>
      </c>
      <c r="AH100" s="148">
        <v>0</v>
      </c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</row>
    <row r="101" spans="1:60" outlineLevel="1" x14ac:dyDescent="0.25">
      <c r="A101" s="155"/>
      <c r="B101" s="156"/>
      <c r="C101" s="240"/>
      <c r="D101" s="241"/>
      <c r="E101" s="241"/>
      <c r="F101" s="241"/>
      <c r="G101" s="241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48"/>
      <c r="Z101" s="148"/>
      <c r="AA101" s="148"/>
      <c r="AB101" s="148"/>
      <c r="AC101" s="148"/>
      <c r="AD101" s="148"/>
      <c r="AE101" s="148"/>
      <c r="AF101" s="148"/>
      <c r="AG101" s="148" t="s">
        <v>147</v>
      </c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0" outlineLevel="1" x14ac:dyDescent="0.25">
      <c r="A102" s="167">
        <v>23</v>
      </c>
      <c r="B102" s="168" t="s">
        <v>274</v>
      </c>
      <c r="C102" s="176" t="s">
        <v>275</v>
      </c>
      <c r="D102" s="169" t="s">
        <v>187</v>
      </c>
      <c r="E102" s="170">
        <v>10</v>
      </c>
      <c r="F102" s="171"/>
      <c r="G102" s="172">
        <f>ROUND(E102*F102,2)</f>
        <v>0</v>
      </c>
      <c r="H102" s="171"/>
      <c r="I102" s="172">
        <f>ROUND(E102*H102,2)</f>
        <v>0</v>
      </c>
      <c r="J102" s="171"/>
      <c r="K102" s="172">
        <f>ROUND(E102*J102,2)</f>
        <v>0</v>
      </c>
      <c r="L102" s="172">
        <v>21</v>
      </c>
      <c r="M102" s="172">
        <f>G102*(1+L102/100)</f>
        <v>0</v>
      </c>
      <c r="N102" s="172">
        <v>0</v>
      </c>
      <c r="O102" s="172">
        <f>ROUND(E102*N102,2)</f>
        <v>0</v>
      </c>
      <c r="P102" s="172">
        <v>0</v>
      </c>
      <c r="Q102" s="172">
        <f>ROUND(E102*P102,2)</f>
        <v>0</v>
      </c>
      <c r="R102" s="172" t="s">
        <v>188</v>
      </c>
      <c r="S102" s="172" t="s">
        <v>157</v>
      </c>
      <c r="T102" s="173" t="s">
        <v>157</v>
      </c>
      <c r="U102" s="157">
        <v>0</v>
      </c>
      <c r="V102" s="157">
        <f>ROUND(E102*U102,2)</f>
        <v>0</v>
      </c>
      <c r="W102" s="157"/>
      <c r="X102" s="157" t="s">
        <v>189</v>
      </c>
      <c r="Y102" s="148"/>
      <c r="Z102" s="148"/>
      <c r="AA102" s="148"/>
      <c r="AB102" s="148"/>
      <c r="AC102" s="148"/>
      <c r="AD102" s="148"/>
      <c r="AE102" s="148"/>
      <c r="AF102" s="148"/>
      <c r="AG102" s="148" t="s">
        <v>190</v>
      </c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8"/>
      <c r="AZ102" s="148"/>
      <c r="BA102" s="148"/>
      <c r="BB102" s="148"/>
      <c r="BC102" s="148"/>
      <c r="BD102" s="148"/>
      <c r="BE102" s="148"/>
      <c r="BF102" s="148"/>
      <c r="BG102" s="148"/>
      <c r="BH102" s="148"/>
    </row>
    <row r="103" spans="1:60" outlineLevel="1" x14ac:dyDescent="0.25">
      <c r="A103" s="155"/>
      <c r="B103" s="156"/>
      <c r="C103" s="249" t="s">
        <v>276</v>
      </c>
      <c r="D103" s="250"/>
      <c r="E103" s="250"/>
      <c r="F103" s="250"/>
      <c r="G103" s="250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48"/>
      <c r="Z103" s="148"/>
      <c r="AA103" s="148"/>
      <c r="AB103" s="148"/>
      <c r="AC103" s="148"/>
      <c r="AD103" s="148"/>
      <c r="AE103" s="148"/>
      <c r="AF103" s="148"/>
      <c r="AG103" s="148" t="s">
        <v>192</v>
      </c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8"/>
      <c r="AZ103" s="148"/>
      <c r="BA103" s="148"/>
      <c r="BB103" s="148"/>
      <c r="BC103" s="148"/>
      <c r="BD103" s="148"/>
      <c r="BE103" s="148"/>
      <c r="BF103" s="148"/>
      <c r="BG103" s="148"/>
      <c r="BH103" s="148"/>
    </row>
    <row r="104" spans="1:60" outlineLevel="1" x14ac:dyDescent="0.25">
      <c r="A104" s="155"/>
      <c r="B104" s="156"/>
      <c r="C104" s="177" t="s">
        <v>193</v>
      </c>
      <c r="D104" s="158"/>
      <c r="E104" s="159">
        <v>10</v>
      </c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48"/>
      <c r="Z104" s="148"/>
      <c r="AA104" s="148"/>
      <c r="AB104" s="148"/>
      <c r="AC104" s="148"/>
      <c r="AD104" s="148"/>
      <c r="AE104" s="148"/>
      <c r="AF104" s="148"/>
      <c r="AG104" s="148" t="s">
        <v>146</v>
      </c>
      <c r="AH104" s="148">
        <v>0</v>
      </c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</row>
    <row r="105" spans="1:60" outlineLevel="1" x14ac:dyDescent="0.25">
      <c r="A105" s="155"/>
      <c r="B105" s="156"/>
      <c r="C105" s="240"/>
      <c r="D105" s="241"/>
      <c r="E105" s="241"/>
      <c r="F105" s="241"/>
      <c r="G105" s="241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48"/>
      <c r="Z105" s="148"/>
      <c r="AA105" s="148"/>
      <c r="AB105" s="148"/>
      <c r="AC105" s="148"/>
      <c r="AD105" s="148"/>
      <c r="AE105" s="148"/>
      <c r="AF105" s="148"/>
      <c r="AG105" s="148" t="s">
        <v>147</v>
      </c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</row>
    <row r="106" spans="1:60" ht="20.399999999999999" outlineLevel="1" x14ac:dyDescent="0.25">
      <c r="A106" s="167">
        <v>24</v>
      </c>
      <c r="B106" s="168" t="s">
        <v>277</v>
      </c>
      <c r="C106" s="176" t="s">
        <v>278</v>
      </c>
      <c r="D106" s="169" t="s">
        <v>212</v>
      </c>
      <c r="E106" s="170">
        <v>10.5</v>
      </c>
      <c r="F106" s="171"/>
      <c r="G106" s="172">
        <f>ROUND(E106*F106,2)</f>
        <v>0</v>
      </c>
      <c r="H106" s="171"/>
      <c r="I106" s="172">
        <f>ROUND(E106*H106,2)</f>
        <v>0</v>
      </c>
      <c r="J106" s="171"/>
      <c r="K106" s="172">
        <f>ROUND(E106*J106,2)</f>
        <v>0</v>
      </c>
      <c r="L106" s="172">
        <v>21</v>
      </c>
      <c r="M106" s="172">
        <f>G106*(1+L106/100)</f>
        <v>0</v>
      </c>
      <c r="N106" s="172">
        <v>0</v>
      </c>
      <c r="O106" s="172">
        <f>ROUND(E106*N106,2)</f>
        <v>0</v>
      </c>
      <c r="P106" s="172">
        <v>0</v>
      </c>
      <c r="Q106" s="172">
        <f>ROUND(E106*P106,2)</f>
        <v>0</v>
      </c>
      <c r="R106" s="172" t="s">
        <v>188</v>
      </c>
      <c r="S106" s="172" t="s">
        <v>157</v>
      </c>
      <c r="T106" s="173" t="s">
        <v>157</v>
      </c>
      <c r="U106" s="157">
        <v>0.65</v>
      </c>
      <c r="V106" s="157">
        <f>ROUND(E106*U106,2)</f>
        <v>6.83</v>
      </c>
      <c r="W106" s="157"/>
      <c r="X106" s="157" t="s">
        <v>189</v>
      </c>
      <c r="Y106" s="148"/>
      <c r="Z106" s="148"/>
      <c r="AA106" s="148"/>
      <c r="AB106" s="148"/>
      <c r="AC106" s="148"/>
      <c r="AD106" s="148"/>
      <c r="AE106" s="148"/>
      <c r="AF106" s="148"/>
      <c r="AG106" s="148" t="s">
        <v>190</v>
      </c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</row>
    <row r="107" spans="1:60" outlineLevel="1" x14ac:dyDescent="0.25">
      <c r="A107" s="155"/>
      <c r="B107" s="156"/>
      <c r="C107" s="177" t="s">
        <v>279</v>
      </c>
      <c r="D107" s="158"/>
      <c r="E107" s="159">
        <v>10.5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48"/>
      <c r="Z107" s="148"/>
      <c r="AA107" s="148"/>
      <c r="AB107" s="148"/>
      <c r="AC107" s="148"/>
      <c r="AD107" s="148"/>
      <c r="AE107" s="148"/>
      <c r="AF107" s="148"/>
      <c r="AG107" s="148" t="s">
        <v>146</v>
      </c>
      <c r="AH107" s="148">
        <v>0</v>
      </c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</row>
    <row r="108" spans="1:60" outlineLevel="1" x14ac:dyDescent="0.25">
      <c r="A108" s="155"/>
      <c r="B108" s="156"/>
      <c r="C108" s="240"/>
      <c r="D108" s="241"/>
      <c r="E108" s="241"/>
      <c r="F108" s="241"/>
      <c r="G108" s="241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48"/>
      <c r="Z108" s="148"/>
      <c r="AA108" s="148"/>
      <c r="AB108" s="148"/>
      <c r="AC108" s="148"/>
      <c r="AD108" s="148"/>
      <c r="AE108" s="148"/>
      <c r="AF108" s="148"/>
      <c r="AG108" s="148" t="s">
        <v>147</v>
      </c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60" ht="40.799999999999997" outlineLevel="1" x14ac:dyDescent="0.25">
      <c r="A109" s="167">
        <v>25</v>
      </c>
      <c r="B109" s="168" t="s">
        <v>280</v>
      </c>
      <c r="C109" s="176" t="s">
        <v>281</v>
      </c>
      <c r="D109" s="169" t="s">
        <v>212</v>
      </c>
      <c r="E109" s="170">
        <v>16</v>
      </c>
      <c r="F109" s="171"/>
      <c r="G109" s="172">
        <f>ROUND(E109*F109,2)</f>
        <v>0</v>
      </c>
      <c r="H109" s="171"/>
      <c r="I109" s="172">
        <f>ROUND(E109*H109,2)</f>
        <v>0</v>
      </c>
      <c r="J109" s="171"/>
      <c r="K109" s="172">
        <f>ROUND(E109*J109,2)</f>
        <v>0</v>
      </c>
      <c r="L109" s="172">
        <v>21</v>
      </c>
      <c r="M109" s="172">
        <f>G109*(1+L109/100)</f>
        <v>0</v>
      </c>
      <c r="N109" s="172">
        <v>0</v>
      </c>
      <c r="O109" s="172">
        <f>ROUND(E109*N109,2)</f>
        <v>0</v>
      </c>
      <c r="P109" s="172">
        <v>0</v>
      </c>
      <c r="Q109" s="172">
        <f>ROUND(E109*P109,2)</f>
        <v>0</v>
      </c>
      <c r="R109" s="172" t="s">
        <v>188</v>
      </c>
      <c r="S109" s="172" t="s">
        <v>157</v>
      </c>
      <c r="T109" s="173" t="s">
        <v>157</v>
      </c>
      <c r="U109" s="157">
        <v>0.04</v>
      </c>
      <c r="V109" s="157">
        <f>ROUND(E109*U109,2)</f>
        <v>0.64</v>
      </c>
      <c r="W109" s="157"/>
      <c r="X109" s="157" t="s">
        <v>189</v>
      </c>
      <c r="Y109" s="148"/>
      <c r="Z109" s="148"/>
      <c r="AA109" s="148"/>
      <c r="AB109" s="148"/>
      <c r="AC109" s="148"/>
      <c r="AD109" s="148"/>
      <c r="AE109" s="148"/>
      <c r="AF109" s="148"/>
      <c r="AG109" s="148" t="s">
        <v>190</v>
      </c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</row>
    <row r="110" spans="1:60" outlineLevel="1" x14ac:dyDescent="0.25">
      <c r="A110" s="155"/>
      <c r="B110" s="156"/>
      <c r="C110" s="249" t="s">
        <v>282</v>
      </c>
      <c r="D110" s="250"/>
      <c r="E110" s="250"/>
      <c r="F110" s="250"/>
      <c r="G110" s="250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48"/>
      <c r="Z110" s="148"/>
      <c r="AA110" s="148"/>
      <c r="AB110" s="148"/>
      <c r="AC110" s="148"/>
      <c r="AD110" s="148"/>
      <c r="AE110" s="148"/>
      <c r="AF110" s="148"/>
      <c r="AG110" s="148" t="s">
        <v>192</v>
      </c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</row>
    <row r="111" spans="1:60" outlineLevel="1" x14ac:dyDescent="0.25">
      <c r="A111" s="155"/>
      <c r="B111" s="156"/>
      <c r="C111" s="177" t="s">
        <v>283</v>
      </c>
      <c r="D111" s="158"/>
      <c r="E111" s="159">
        <v>8.9</v>
      </c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48"/>
      <c r="Z111" s="148"/>
      <c r="AA111" s="148"/>
      <c r="AB111" s="148"/>
      <c r="AC111" s="148"/>
      <c r="AD111" s="148"/>
      <c r="AE111" s="148"/>
      <c r="AF111" s="148"/>
      <c r="AG111" s="148" t="s">
        <v>146</v>
      </c>
      <c r="AH111" s="148">
        <v>0</v>
      </c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</row>
    <row r="112" spans="1:60" outlineLevel="1" x14ac:dyDescent="0.25">
      <c r="A112" s="155"/>
      <c r="B112" s="156"/>
      <c r="C112" s="177" t="s">
        <v>284</v>
      </c>
      <c r="D112" s="158"/>
      <c r="E112" s="159">
        <v>7.1</v>
      </c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48"/>
      <c r="Z112" s="148"/>
      <c r="AA112" s="148"/>
      <c r="AB112" s="148"/>
      <c r="AC112" s="148"/>
      <c r="AD112" s="148"/>
      <c r="AE112" s="148"/>
      <c r="AF112" s="148"/>
      <c r="AG112" s="148" t="s">
        <v>146</v>
      </c>
      <c r="AH112" s="148">
        <v>0</v>
      </c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1:60" outlineLevel="1" x14ac:dyDescent="0.25">
      <c r="A113" s="155"/>
      <c r="B113" s="156"/>
      <c r="C113" s="240"/>
      <c r="D113" s="241"/>
      <c r="E113" s="241"/>
      <c r="F113" s="241"/>
      <c r="G113" s="241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48"/>
      <c r="Z113" s="148"/>
      <c r="AA113" s="148"/>
      <c r="AB113" s="148"/>
      <c r="AC113" s="148"/>
      <c r="AD113" s="148"/>
      <c r="AE113" s="148"/>
      <c r="AF113" s="148"/>
      <c r="AG113" s="148" t="s">
        <v>147</v>
      </c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</row>
    <row r="114" spans="1:60" ht="20.399999999999999" outlineLevel="1" x14ac:dyDescent="0.25">
      <c r="A114" s="167">
        <v>26</v>
      </c>
      <c r="B114" s="168" t="s">
        <v>285</v>
      </c>
      <c r="C114" s="176" t="s">
        <v>286</v>
      </c>
      <c r="D114" s="169" t="s">
        <v>212</v>
      </c>
      <c r="E114" s="170">
        <v>14.6</v>
      </c>
      <c r="F114" s="171"/>
      <c r="G114" s="172">
        <f>ROUND(E114*F114,2)</f>
        <v>0</v>
      </c>
      <c r="H114" s="171"/>
      <c r="I114" s="172">
        <f>ROUND(E114*H114,2)</f>
        <v>0</v>
      </c>
      <c r="J114" s="171"/>
      <c r="K114" s="172">
        <f>ROUND(E114*J114,2)</f>
        <v>0</v>
      </c>
      <c r="L114" s="172">
        <v>21</v>
      </c>
      <c r="M114" s="172">
        <f>G114*(1+L114/100)</f>
        <v>0</v>
      </c>
      <c r="N114" s="172">
        <v>0</v>
      </c>
      <c r="O114" s="172">
        <f>ROUND(E114*N114,2)</f>
        <v>0</v>
      </c>
      <c r="P114" s="172">
        <v>0</v>
      </c>
      <c r="Q114" s="172">
        <f>ROUND(E114*P114,2)</f>
        <v>0</v>
      </c>
      <c r="R114" s="172" t="s">
        <v>188</v>
      </c>
      <c r="S114" s="172" t="s">
        <v>157</v>
      </c>
      <c r="T114" s="173" t="s">
        <v>157</v>
      </c>
      <c r="U114" s="157">
        <v>0.12</v>
      </c>
      <c r="V114" s="157">
        <f>ROUND(E114*U114,2)</f>
        <v>1.75</v>
      </c>
      <c r="W114" s="157"/>
      <c r="X114" s="157" t="s">
        <v>189</v>
      </c>
      <c r="Y114" s="148"/>
      <c r="Z114" s="148"/>
      <c r="AA114" s="148"/>
      <c r="AB114" s="148"/>
      <c r="AC114" s="148"/>
      <c r="AD114" s="148"/>
      <c r="AE114" s="148"/>
      <c r="AF114" s="148"/>
      <c r="AG114" s="148" t="s">
        <v>190</v>
      </c>
      <c r="AH114" s="148"/>
      <c r="AI114" s="148"/>
      <c r="AJ114" s="148"/>
      <c r="AK114" s="148"/>
      <c r="AL114" s="148"/>
      <c r="AM114" s="148"/>
      <c r="AN114" s="148"/>
      <c r="AO114" s="148"/>
      <c r="AP114" s="148"/>
      <c r="AQ114" s="148"/>
      <c r="AR114" s="148"/>
      <c r="AS114" s="148"/>
      <c r="AT114" s="148"/>
      <c r="AU114" s="148"/>
      <c r="AV114" s="148"/>
      <c r="AW114" s="148"/>
      <c r="AX114" s="148"/>
      <c r="AY114" s="148"/>
      <c r="AZ114" s="148"/>
      <c r="BA114" s="148"/>
      <c r="BB114" s="148"/>
      <c r="BC114" s="148"/>
      <c r="BD114" s="148"/>
      <c r="BE114" s="148"/>
      <c r="BF114" s="148"/>
      <c r="BG114" s="148"/>
      <c r="BH114" s="148"/>
    </row>
    <row r="115" spans="1:60" outlineLevel="1" x14ac:dyDescent="0.25">
      <c r="A115" s="155"/>
      <c r="B115" s="156"/>
      <c r="C115" s="249" t="s">
        <v>282</v>
      </c>
      <c r="D115" s="250"/>
      <c r="E115" s="250"/>
      <c r="F115" s="250"/>
      <c r="G115" s="250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48"/>
      <c r="Z115" s="148"/>
      <c r="AA115" s="148"/>
      <c r="AB115" s="148"/>
      <c r="AC115" s="148"/>
      <c r="AD115" s="148"/>
      <c r="AE115" s="148"/>
      <c r="AF115" s="148"/>
      <c r="AG115" s="148" t="s">
        <v>192</v>
      </c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0" outlineLevel="1" x14ac:dyDescent="0.25">
      <c r="A116" s="155"/>
      <c r="B116" s="156"/>
      <c r="C116" s="177" t="s">
        <v>287</v>
      </c>
      <c r="D116" s="158"/>
      <c r="E116" s="159">
        <v>14.6</v>
      </c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48"/>
      <c r="Z116" s="148"/>
      <c r="AA116" s="148"/>
      <c r="AB116" s="148"/>
      <c r="AC116" s="148"/>
      <c r="AD116" s="148"/>
      <c r="AE116" s="148"/>
      <c r="AF116" s="148"/>
      <c r="AG116" s="148" t="s">
        <v>146</v>
      </c>
      <c r="AH116" s="148">
        <v>0</v>
      </c>
      <c r="AI116" s="148"/>
      <c r="AJ116" s="148"/>
      <c r="AK116" s="148"/>
      <c r="AL116" s="148"/>
      <c r="AM116" s="148"/>
      <c r="AN116" s="148"/>
      <c r="AO116" s="148"/>
      <c r="AP116" s="148"/>
      <c r="AQ116" s="148"/>
      <c r="AR116" s="148"/>
      <c r="AS116" s="148"/>
      <c r="AT116" s="148"/>
      <c r="AU116" s="148"/>
      <c r="AV116" s="148"/>
      <c r="AW116" s="148"/>
      <c r="AX116" s="148"/>
      <c r="AY116" s="148"/>
      <c r="AZ116" s="148"/>
      <c r="BA116" s="148"/>
      <c r="BB116" s="148"/>
      <c r="BC116" s="148"/>
      <c r="BD116" s="148"/>
      <c r="BE116" s="148"/>
      <c r="BF116" s="148"/>
      <c r="BG116" s="148"/>
      <c r="BH116" s="148"/>
    </row>
    <row r="117" spans="1:60" outlineLevel="1" x14ac:dyDescent="0.25">
      <c r="A117" s="155"/>
      <c r="B117" s="156"/>
      <c r="C117" s="240"/>
      <c r="D117" s="241"/>
      <c r="E117" s="241"/>
      <c r="F117" s="241"/>
      <c r="G117" s="241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48"/>
      <c r="Z117" s="148"/>
      <c r="AA117" s="148"/>
      <c r="AB117" s="148"/>
      <c r="AC117" s="148"/>
      <c r="AD117" s="148"/>
      <c r="AE117" s="148"/>
      <c r="AF117" s="148"/>
      <c r="AG117" s="148" t="s">
        <v>147</v>
      </c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48"/>
      <c r="AW117" s="148"/>
      <c r="AX117" s="148"/>
      <c r="AY117" s="148"/>
      <c r="AZ117" s="148"/>
      <c r="BA117" s="148"/>
      <c r="BB117" s="148"/>
      <c r="BC117" s="148"/>
      <c r="BD117" s="148"/>
      <c r="BE117" s="148"/>
      <c r="BF117" s="148"/>
      <c r="BG117" s="148"/>
      <c r="BH117" s="148"/>
    </row>
    <row r="118" spans="1:60" outlineLevel="1" x14ac:dyDescent="0.25">
      <c r="A118" s="167">
        <v>27</v>
      </c>
      <c r="B118" s="168" t="s">
        <v>288</v>
      </c>
      <c r="C118" s="176" t="s">
        <v>289</v>
      </c>
      <c r="D118" s="169" t="s">
        <v>212</v>
      </c>
      <c r="E118" s="170">
        <v>10.1</v>
      </c>
      <c r="F118" s="171"/>
      <c r="G118" s="172">
        <f>ROUND(E118*F118,2)</f>
        <v>0</v>
      </c>
      <c r="H118" s="171"/>
      <c r="I118" s="172">
        <f>ROUND(E118*H118,2)</f>
        <v>0</v>
      </c>
      <c r="J118" s="171"/>
      <c r="K118" s="172">
        <f>ROUND(E118*J118,2)</f>
        <v>0</v>
      </c>
      <c r="L118" s="172">
        <v>21</v>
      </c>
      <c r="M118" s="172">
        <f>G118*(1+L118/100)</f>
        <v>0</v>
      </c>
      <c r="N118" s="172">
        <v>0</v>
      </c>
      <c r="O118" s="172">
        <f>ROUND(E118*N118,2)</f>
        <v>0</v>
      </c>
      <c r="P118" s="172">
        <v>0</v>
      </c>
      <c r="Q118" s="172">
        <f>ROUND(E118*P118,2)</f>
        <v>0</v>
      </c>
      <c r="R118" s="172" t="s">
        <v>188</v>
      </c>
      <c r="S118" s="172" t="s">
        <v>157</v>
      </c>
      <c r="T118" s="173" t="s">
        <v>157</v>
      </c>
      <c r="U118" s="157">
        <v>0.2</v>
      </c>
      <c r="V118" s="157">
        <f>ROUND(E118*U118,2)</f>
        <v>2.02</v>
      </c>
      <c r="W118" s="157"/>
      <c r="X118" s="157" t="s">
        <v>189</v>
      </c>
      <c r="Y118" s="148"/>
      <c r="Z118" s="148"/>
      <c r="AA118" s="148"/>
      <c r="AB118" s="148"/>
      <c r="AC118" s="148"/>
      <c r="AD118" s="148"/>
      <c r="AE118" s="148"/>
      <c r="AF118" s="148"/>
      <c r="AG118" s="148" t="s">
        <v>190</v>
      </c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48"/>
      <c r="AW118" s="148"/>
      <c r="AX118" s="148"/>
      <c r="AY118" s="148"/>
      <c r="AZ118" s="148"/>
      <c r="BA118" s="148"/>
      <c r="BB118" s="148"/>
      <c r="BC118" s="148"/>
      <c r="BD118" s="148"/>
      <c r="BE118" s="148"/>
      <c r="BF118" s="148"/>
      <c r="BG118" s="148"/>
      <c r="BH118" s="148"/>
    </row>
    <row r="119" spans="1:60" outlineLevel="1" x14ac:dyDescent="0.25">
      <c r="A119" s="155"/>
      <c r="B119" s="156"/>
      <c r="C119" s="249" t="s">
        <v>290</v>
      </c>
      <c r="D119" s="250"/>
      <c r="E119" s="250"/>
      <c r="F119" s="250"/>
      <c r="G119" s="250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48"/>
      <c r="Z119" s="148"/>
      <c r="AA119" s="148"/>
      <c r="AB119" s="148"/>
      <c r="AC119" s="148"/>
      <c r="AD119" s="148"/>
      <c r="AE119" s="148"/>
      <c r="AF119" s="148"/>
      <c r="AG119" s="148" t="s">
        <v>192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0" outlineLevel="1" x14ac:dyDescent="0.25">
      <c r="A120" s="155"/>
      <c r="B120" s="156"/>
      <c r="C120" s="177" t="s">
        <v>291</v>
      </c>
      <c r="D120" s="158"/>
      <c r="E120" s="159">
        <v>8.1999999999999993</v>
      </c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48"/>
      <c r="Z120" s="148"/>
      <c r="AA120" s="148"/>
      <c r="AB120" s="148"/>
      <c r="AC120" s="148"/>
      <c r="AD120" s="148"/>
      <c r="AE120" s="148"/>
      <c r="AF120" s="148"/>
      <c r="AG120" s="148" t="s">
        <v>146</v>
      </c>
      <c r="AH120" s="148">
        <v>0</v>
      </c>
      <c r="AI120" s="148"/>
      <c r="AJ120" s="148"/>
      <c r="AK120" s="148"/>
      <c r="AL120" s="148"/>
      <c r="AM120" s="148"/>
      <c r="AN120" s="148"/>
      <c r="AO120" s="148"/>
      <c r="AP120" s="148"/>
      <c r="AQ120" s="148"/>
      <c r="AR120" s="148"/>
      <c r="AS120" s="148"/>
      <c r="AT120" s="148"/>
      <c r="AU120" s="148"/>
      <c r="AV120" s="148"/>
      <c r="AW120" s="148"/>
      <c r="AX120" s="148"/>
      <c r="AY120" s="148"/>
      <c r="AZ120" s="148"/>
      <c r="BA120" s="148"/>
      <c r="BB120" s="148"/>
      <c r="BC120" s="148"/>
      <c r="BD120" s="148"/>
      <c r="BE120" s="148"/>
      <c r="BF120" s="148"/>
      <c r="BG120" s="148"/>
      <c r="BH120" s="148"/>
    </row>
    <row r="121" spans="1:60" outlineLevel="1" x14ac:dyDescent="0.25">
      <c r="A121" s="155"/>
      <c r="B121" s="156"/>
      <c r="C121" s="177" t="s">
        <v>292</v>
      </c>
      <c r="D121" s="158"/>
      <c r="E121" s="159">
        <v>1.6</v>
      </c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48"/>
      <c r="Z121" s="148"/>
      <c r="AA121" s="148"/>
      <c r="AB121" s="148"/>
      <c r="AC121" s="148"/>
      <c r="AD121" s="148"/>
      <c r="AE121" s="148"/>
      <c r="AF121" s="148"/>
      <c r="AG121" s="148" t="s">
        <v>146</v>
      </c>
      <c r="AH121" s="148">
        <v>0</v>
      </c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</row>
    <row r="122" spans="1:60" outlineLevel="1" x14ac:dyDescent="0.25">
      <c r="A122" s="155"/>
      <c r="B122" s="156"/>
      <c r="C122" s="177" t="s">
        <v>293</v>
      </c>
      <c r="D122" s="158"/>
      <c r="E122" s="159">
        <v>0.3</v>
      </c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48"/>
      <c r="Z122" s="148"/>
      <c r="AA122" s="148"/>
      <c r="AB122" s="148"/>
      <c r="AC122" s="148"/>
      <c r="AD122" s="148"/>
      <c r="AE122" s="148"/>
      <c r="AF122" s="148"/>
      <c r="AG122" s="148" t="s">
        <v>146</v>
      </c>
      <c r="AH122" s="148">
        <v>0</v>
      </c>
      <c r="AI122" s="148"/>
      <c r="AJ122" s="148"/>
      <c r="AK122" s="148"/>
      <c r="AL122" s="148"/>
      <c r="AM122" s="148"/>
      <c r="AN122" s="148"/>
      <c r="AO122" s="148"/>
      <c r="AP122" s="148"/>
      <c r="AQ122" s="148"/>
      <c r="AR122" s="148"/>
      <c r="AS122" s="148"/>
      <c r="AT122" s="148"/>
      <c r="AU122" s="148"/>
      <c r="AV122" s="148"/>
      <c r="AW122" s="148"/>
      <c r="AX122" s="148"/>
      <c r="AY122" s="148"/>
      <c r="AZ122" s="148"/>
      <c r="BA122" s="148"/>
      <c r="BB122" s="148"/>
      <c r="BC122" s="148"/>
      <c r="BD122" s="148"/>
      <c r="BE122" s="148"/>
      <c r="BF122" s="148"/>
      <c r="BG122" s="148"/>
      <c r="BH122" s="148"/>
    </row>
    <row r="123" spans="1:60" outlineLevel="1" x14ac:dyDescent="0.25">
      <c r="A123" s="155"/>
      <c r="B123" s="156"/>
      <c r="C123" s="240"/>
      <c r="D123" s="241"/>
      <c r="E123" s="241"/>
      <c r="F123" s="241"/>
      <c r="G123" s="241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48"/>
      <c r="Z123" s="148"/>
      <c r="AA123" s="148"/>
      <c r="AB123" s="148"/>
      <c r="AC123" s="148"/>
      <c r="AD123" s="148"/>
      <c r="AE123" s="148"/>
      <c r="AF123" s="148"/>
      <c r="AG123" s="148" t="s">
        <v>147</v>
      </c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48"/>
      <c r="AW123" s="148"/>
      <c r="AX123" s="148"/>
      <c r="AY123" s="148"/>
      <c r="AZ123" s="148"/>
      <c r="BA123" s="148"/>
      <c r="BB123" s="148"/>
      <c r="BC123" s="148"/>
      <c r="BD123" s="148"/>
      <c r="BE123" s="148"/>
      <c r="BF123" s="148"/>
      <c r="BG123" s="148"/>
      <c r="BH123" s="148"/>
    </row>
    <row r="124" spans="1:60" outlineLevel="1" x14ac:dyDescent="0.25">
      <c r="A124" s="167">
        <v>28</v>
      </c>
      <c r="B124" s="168" t="s">
        <v>294</v>
      </c>
      <c r="C124" s="176" t="s">
        <v>295</v>
      </c>
      <c r="D124" s="169" t="s">
        <v>212</v>
      </c>
      <c r="E124" s="170">
        <v>26.6</v>
      </c>
      <c r="F124" s="171"/>
      <c r="G124" s="172">
        <f>ROUND(E124*F124,2)</f>
        <v>0</v>
      </c>
      <c r="H124" s="171"/>
      <c r="I124" s="172">
        <f>ROUND(E124*H124,2)</f>
        <v>0</v>
      </c>
      <c r="J124" s="171"/>
      <c r="K124" s="172">
        <f>ROUND(E124*J124,2)</f>
        <v>0</v>
      </c>
      <c r="L124" s="172">
        <v>21</v>
      </c>
      <c r="M124" s="172">
        <f>G124*(1+L124/100)</f>
        <v>0</v>
      </c>
      <c r="N124" s="172">
        <v>0</v>
      </c>
      <c r="O124" s="172">
        <f>ROUND(E124*N124,2)</f>
        <v>0</v>
      </c>
      <c r="P124" s="172">
        <v>0</v>
      </c>
      <c r="Q124" s="172">
        <f>ROUND(E124*P124,2)</f>
        <v>0</v>
      </c>
      <c r="R124" s="172" t="s">
        <v>188</v>
      </c>
      <c r="S124" s="172" t="s">
        <v>157</v>
      </c>
      <c r="T124" s="173" t="s">
        <v>157</v>
      </c>
      <c r="U124" s="157">
        <v>1.59</v>
      </c>
      <c r="V124" s="157">
        <f>ROUND(E124*U124,2)</f>
        <v>42.29</v>
      </c>
      <c r="W124" s="157"/>
      <c r="X124" s="157" t="s">
        <v>189</v>
      </c>
      <c r="Y124" s="148"/>
      <c r="Z124" s="148"/>
      <c r="AA124" s="148"/>
      <c r="AB124" s="148"/>
      <c r="AC124" s="148"/>
      <c r="AD124" s="148"/>
      <c r="AE124" s="148"/>
      <c r="AF124" s="148"/>
      <c r="AG124" s="148" t="s">
        <v>190</v>
      </c>
      <c r="AH124" s="148"/>
      <c r="AI124" s="148"/>
      <c r="AJ124" s="148"/>
      <c r="AK124" s="148"/>
      <c r="AL124" s="148"/>
      <c r="AM124" s="148"/>
      <c r="AN124" s="148"/>
      <c r="AO124" s="148"/>
      <c r="AP124" s="148"/>
      <c r="AQ124" s="148"/>
      <c r="AR124" s="148"/>
      <c r="AS124" s="148"/>
      <c r="AT124" s="148"/>
      <c r="AU124" s="148"/>
      <c r="AV124" s="148"/>
      <c r="AW124" s="148"/>
      <c r="AX124" s="148"/>
      <c r="AY124" s="148"/>
      <c r="AZ124" s="148"/>
      <c r="BA124" s="148"/>
      <c r="BB124" s="148"/>
      <c r="BC124" s="148"/>
      <c r="BD124" s="148"/>
      <c r="BE124" s="148"/>
      <c r="BF124" s="148"/>
      <c r="BG124" s="148"/>
      <c r="BH124" s="148"/>
    </row>
    <row r="125" spans="1:60" ht="21" outlineLevel="1" x14ac:dyDescent="0.25">
      <c r="A125" s="155"/>
      <c r="B125" s="156"/>
      <c r="C125" s="249" t="s">
        <v>296</v>
      </c>
      <c r="D125" s="250"/>
      <c r="E125" s="250"/>
      <c r="F125" s="250"/>
      <c r="G125" s="250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48"/>
      <c r="Z125" s="148"/>
      <c r="AA125" s="148"/>
      <c r="AB125" s="148"/>
      <c r="AC125" s="148"/>
      <c r="AD125" s="148"/>
      <c r="AE125" s="148"/>
      <c r="AF125" s="148"/>
      <c r="AG125" s="148" t="s">
        <v>192</v>
      </c>
      <c r="AH125" s="148"/>
      <c r="AI125" s="148"/>
      <c r="AJ125" s="148"/>
      <c r="AK125" s="148"/>
      <c r="AL125" s="148"/>
      <c r="AM125" s="148"/>
      <c r="AN125" s="148"/>
      <c r="AO125" s="148"/>
      <c r="AP125" s="148"/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81" t="str">
        <f>C125</f>
        <v>sypaninou z vhodných hornin tř. 1 - 4 nebo materiálem připraveným podél výkopu ve vzdálenosti do 3 m od jeho kraje, pro jakoukoliv hloubku výkopu a jakoukoliv míru zhutnění,</v>
      </c>
      <c r="BB125" s="148"/>
      <c r="BC125" s="148"/>
      <c r="BD125" s="148"/>
      <c r="BE125" s="148"/>
      <c r="BF125" s="148"/>
      <c r="BG125" s="148"/>
      <c r="BH125" s="148"/>
    </row>
    <row r="126" spans="1:60" outlineLevel="1" x14ac:dyDescent="0.25">
      <c r="A126" s="155"/>
      <c r="B126" s="156"/>
      <c r="C126" s="177" t="s">
        <v>297</v>
      </c>
      <c r="D126" s="158"/>
      <c r="E126" s="159">
        <v>25.7</v>
      </c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48"/>
      <c r="Z126" s="148"/>
      <c r="AA126" s="148"/>
      <c r="AB126" s="148"/>
      <c r="AC126" s="148"/>
      <c r="AD126" s="148"/>
      <c r="AE126" s="148"/>
      <c r="AF126" s="148"/>
      <c r="AG126" s="148" t="s">
        <v>146</v>
      </c>
      <c r="AH126" s="148">
        <v>0</v>
      </c>
      <c r="AI126" s="148"/>
      <c r="AJ126" s="148"/>
      <c r="AK126" s="148"/>
      <c r="AL126" s="148"/>
      <c r="AM126" s="148"/>
      <c r="AN126" s="148"/>
      <c r="AO126" s="148"/>
      <c r="AP126" s="148"/>
      <c r="AQ126" s="148"/>
      <c r="AR126" s="148"/>
      <c r="AS126" s="148"/>
      <c r="AT126" s="148"/>
      <c r="AU126" s="148"/>
      <c r="AV126" s="148"/>
      <c r="AW126" s="148"/>
      <c r="AX126" s="148"/>
      <c r="AY126" s="148"/>
      <c r="AZ126" s="148"/>
      <c r="BA126" s="148"/>
      <c r="BB126" s="148"/>
      <c r="BC126" s="148"/>
      <c r="BD126" s="148"/>
      <c r="BE126" s="148"/>
      <c r="BF126" s="148"/>
      <c r="BG126" s="148"/>
      <c r="BH126" s="148"/>
    </row>
    <row r="127" spans="1:60" outlineLevel="1" x14ac:dyDescent="0.25">
      <c r="A127" s="155"/>
      <c r="B127" s="156"/>
      <c r="C127" s="177" t="s">
        <v>298</v>
      </c>
      <c r="D127" s="158"/>
      <c r="E127" s="159">
        <v>0.5</v>
      </c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48"/>
      <c r="Z127" s="148"/>
      <c r="AA127" s="148"/>
      <c r="AB127" s="148"/>
      <c r="AC127" s="148"/>
      <c r="AD127" s="148"/>
      <c r="AE127" s="148"/>
      <c r="AF127" s="148"/>
      <c r="AG127" s="148" t="s">
        <v>146</v>
      </c>
      <c r="AH127" s="148">
        <v>0</v>
      </c>
      <c r="AI127" s="148"/>
      <c r="AJ127" s="148"/>
      <c r="AK127" s="148"/>
      <c r="AL127" s="148"/>
      <c r="AM127" s="148"/>
      <c r="AN127" s="148"/>
      <c r="AO127" s="148"/>
      <c r="AP127" s="148"/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60" outlineLevel="1" x14ac:dyDescent="0.25">
      <c r="A128" s="155"/>
      <c r="B128" s="156"/>
      <c r="C128" s="177" t="s">
        <v>244</v>
      </c>
      <c r="D128" s="158"/>
      <c r="E128" s="159">
        <v>0.4</v>
      </c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48"/>
      <c r="Z128" s="148"/>
      <c r="AA128" s="148"/>
      <c r="AB128" s="148"/>
      <c r="AC128" s="148"/>
      <c r="AD128" s="148"/>
      <c r="AE128" s="148"/>
      <c r="AF128" s="148"/>
      <c r="AG128" s="148" t="s">
        <v>146</v>
      </c>
      <c r="AH128" s="148">
        <v>0</v>
      </c>
      <c r="AI128" s="148"/>
      <c r="AJ128" s="148"/>
      <c r="AK128" s="148"/>
      <c r="AL128" s="148"/>
      <c r="AM128" s="148"/>
      <c r="AN128" s="148"/>
      <c r="AO128" s="148"/>
      <c r="AP128" s="148"/>
      <c r="AQ128" s="148"/>
      <c r="AR128" s="148"/>
      <c r="AS128" s="148"/>
      <c r="AT128" s="148"/>
      <c r="AU128" s="148"/>
      <c r="AV128" s="148"/>
      <c r="AW128" s="148"/>
      <c r="AX128" s="148"/>
      <c r="AY128" s="148"/>
      <c r="AZ128" s="148"/>
      <c r="BA128" s="148"/>
      <c r="BB128" s="148"/>
      <c r="BC128" s="148"/>
      <c r="BD128" s="148"/>
      <c r="BE128" s="148"/>
      <c r="BF128" s="148"/>
      <c r="BG128" s="148"/>
      <c r="BH128" s="148"/>
    </row>
    <row r="129" spans="1:60" outlineLevel="1" x14ac:dyDescent="0.25">
      <c r="A129" s="155"/>
      <c r="B129" s="156"/>
      <c r="C129" s="240"/>
      <c r="D129" s="241"/>
      <c r="E129" s="241"/>
      <c r="F129" s="241"/>
      <c r="G129" s="241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48"/>
      <c r="Z129" s="148"/>
      <c r="AA129" s="148"/>
      <c r="AB129" s="148"/>
      <c r="AC129" s="148"/>
      <c r="AD129" s="148"/>
      <c r="AE129" s="148"/>
      <c r="AF129" s="148"/>
      <c r="AG129" s="148" t="s">
        <v>147</v>
      </c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outlineLevel="1" x14ac:dyDescent="0.25">
      <c r="A130" s="167">
        <v>29</v>
      </c>
      <c r="B130" s="168" t="s">
        <v>299</v>
      </c>
      <c r="C130" s="176" t="s">
        <v>300</v>
      </c>
      <c r="D130" s="169" t="s">
        <v>187</v>
      </c>
      <c r="E130" s="170">
        <v>74</v>
      </c>
      <c r="F130" s="171"/>
      <c r="G130" s="172">
        <f>ROUND(E130*F130,2)</f>
        <v>0</v>
      </c>
      <c r="H130" s="171"/>
      <c r="I130" s="172">
        <f>ROUND(E130*H130,2)</f>
        <v>0</v>
      </c>
      <c r="J130" s="171"/>
      <c r="K130" s="172">
        <f>ROUND(E130*J130,2)</f>
        <v>0</v>
      </c>
      <c r="L130" s="172">
        <v>21</v>
      </c>
      <c r="M130" s="172">
        <f>G130*(1+L130/100)</f>
        <v>0</v>
      </c>
      <c r="N130" s="172">
        <v>0</v>
      </c>
      <c r="O130" s="172">
        <f>ROUND(E130*N130,2)</f>
        <v>0</v>
      </c>
      <c r="P130" s="172">
        <v>0</v>
      </c>
      <c r="Q130" s="172">
        <f>ROUND(E130*P130,2)</f>
        <v>0</v>
      </c>
      <c r="R130" s="172" t="s">
        <v>301</v>
      </c>
      <c r="S130" s="172" t="s">
        <v>157</v>
      </c>
      <c r="T130" s="173" t="s">
        <v>157</v>
      </c>
      <c r="U130" s="157">
        <v>0.06</v>
      </c>
      <c r="V130" s="157">
        <f>ROUND(E130*U130,2)</f>
        <v>4.4400000000000004</v>
      </c>
      <c r="W130" s="157"/>
      <c r="X130" s="157" t="s">
        <v>189</v>
      </c>
      <c r="Y130" s="148"/>
      <c r="Z130" s="148"/>
      <c r="AA130" s="148"/>
      <c r="AB130" s="148"/>
      <c r="AC130" s="148"/>
      <c r="AD130" s="148"/>
      <c r="AE130" s="148"/>
      <c r="AF130" s="148"/>
      <c r="AG130" s="148" t="s">
        <v>190</v>
      </c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48"/>
      <c r="AW130" s="148"/>
      <c r="AX130" s="148"/>
      <c r="AY130" s="148"/>
      <c r="AZ130" s="148"/>
      <c r="BA130" s="148"/>
      <c r="BB130" s="148"/>
      <c r="BC130" s="148"/>
      <c r="BD130" s="148"/>
      <c r="BE130" s="148"/>
      <c r="BF130" s="148"/>
      <c r="BG130" s="148"/>
      <c r="BH130" s="148"/>
    </row>
    <row r="131" spans="1:60" outlineLevel="1" x14ac:dyDescent="0.25">
      <c r="A131" s="155"/>
      <c r="B131" s="156"/>
      <c r="C131" s="249" t="s">
        <v>302</v>
      </c>
      <c r="D131" s="250"/>
      <c r="E131" s="250"/>
      <c r="F131" s="250"/>
      <c r="G131" s="250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48"/>
      <c r="Z131" s="148"/>
      <c r="AA131" s="148"/>
      <c r="AB131" s="148"/>
      <c r="AC131" s="148"/>
      <c r="AD131" s="148"/>
      <c r="AE131" s="148"/>
      <c r="AF131" s="148"/>
      <c r="AG131" s="148" t="s">
        <v>192</v>
      </c>
      <c r="AH131" s="148"/>
      <c r="AI131" s="148"/>
      <c r="AJ131" s="148"/>
      <c r="AK131" s="148"/>
      <c r="AL131" s="148"/>
      <c r="AM131" s="148"/>
      <c r="AN131" s="148"/>
      <c r="AO131" s="148"/>
      <c r="AP131" s="148"/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outlineLevel="1" x14ac:dyDescent="0.25">
      <c r="A132" s="155"/>
      <c r="B132" s="156"/>
      <c r="C132" s="177" t="s">
        <v>303</v>
      </c>
      <c r="D132" s="158"/>
      <c r="E132" s="159">
        <v>74</v>
      </c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48"/>
      <c r="Z132" s="148"/>
      <c r="AA132" s="148"/>
      <c r="AB132" s="148"/>
      <c r="AC132" s="148"/>
      <c r="AD132" s="148"/>
      <c r="AE132" s="148"/>
      <c r="AF132" s="148"/>
      <c r="AG132" s="148" t="s">
        <v>146</v>
      </c>
      <c r="AH132" s="148">
        <v>0</v>
      </c>
      <c r="AI132" s="148"/>
      <c r="AJ132" s="148"/>
      <c r="AK132" s="148"/>
      <c r="AL132" s="148"/>
      <c r="AM132" s="148"/>
      <c r="AN132" s="148"/>
      <c r="AO132" s="148"/>
      <c r="AP132" s="148"/>
      <c r="AQ132" s="148"/>
      <c r="AR132" s="148"/>
      <c r="AS132" s="148"/>
      <c r="AT132" s="148"/>
      <c r="AU132" s="148"/>
      <c r="AV132" s="148"/>
      <c r="AW132" s="148"/>
      <c r="AX132" s="148"/>
      <c r="AY132" s="148"/>
      <c r="AZ132" s="148"/>
      <c r="BA132" s="148"/>
      <c r="BB132" s="148"/>
      <c r="BC132" s="148"/>
      <c r="BD132" s="148"/>
      <c r="BE132" s="148"/>
      <c r="BF132" s="148"/>
      <c r="BG132" s="148"/>
      <c r="BH132" s="148"/>
    </row>
    <row r="133" spans="1:60" outlineLevel="1" x14ac:dyDescent="0.25">
      <c r="A133" s="155"/>
      <c r="B133" s="156"/>
      <c r="C133" s="240"/>
      <c r="D133" s="241"/>
      <c r="E133" s="241"/>
      <c r="F133" s="241"/>
      <c r="G133" s="241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48"/>
      <c r="Z133" s="148"/>
      <c r="AA133" s="148"/>
      <c r="AB133" s="148"/>
      <c r="AC133" s="148"/>
      <c r="AD133" s="148"/>
      <c r="AE133" s="148"/>
      <c r="AF133" s="148"/>
      <c r="AG133" s="148" t="s">
        <v>147</v>
      </c>
      <c r="AH133" s="148"/>
      <c r="AI133" s="148"/>
      <c r="AJ133" s="148"/>
      <c r="AK133" s="148"/>
      <c r="AL133" s="148"/>
      <c r="AM133" s="148"/>
      <c r="AN133" s="148"/>
      <c r="AO133" s="148"/>
      <c r="AP133" s="148"/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outlineLevel="1" x14ac:dyDescent="0.25">
      <c r="A134" s="167">
        <v>30</v>
      </c>
      <c r="B134" s="168" t="s">
        <v>304</v>
      </c>
      <c r="C134" s="176" t="s">
        <v>305</v>
      </c>
      <c r="D134" s="169" t="s">
        <v>187</v>
      </c>
      <c r="E134" s="170">
        <v>114.8</v>
      </c>
      <c r="F134" s="171"/>
      <c r="G134" s="172">
        <f>ROUND(E134*F134,2)</f>
        <v>0</v>
      </c>
      <c r="H134" s="171"/>
      <c r="I134" s="172">
        <f>ROUND(E134*H134,2)</f>
        <v>0</v>
      </c>
      <c r="J134" s="171"/>
      <c r="K134" s="172">
        <f>ROUND(E134*J134,2)</f>
        <v>0</v>
      </c>
      <c r="L134" s="172">
        <v>21</v>
      </c>
      <c r="M134" s="172">
        <f>G134*(1+L134/100)</f>
        <v>0</v>
      </c>
      <c r="N134" s="172">
        <v>0</v>
      </c>
      <c r="O134" s="172">
        <f>ROUND(E134*N134,2)</f>
        <v>0</v>
      </c>
      <c r="P134" s="172">
        <v>0</v>
      </c>
      <c r="Q134" s="172">
        <f>ROUND(E134*P134,2)</f>
        <v>0</v>
      </c>
      <c r="R134" s="172" t="s">
        <v>188</v>
      </c>
      <c r="S134" s="172" t="s">
        <v>157</v>
      </c>
      <c r="T134" s="173" t="s">
        <v>157</v>
      </c>
      <c r="U134" s="157">
        <v>0.02</v>
      </c>
      <c r="V134" s="157">
        <f>ROUND(E134*U134,2)</f>
        <v>2.2999999999999998</v>
      </c>
      <c r="W134" s="157"/>
      <c r="X134" s="157" t="s">
        <v>189</v>
      </c>
      <c r="Y134" s="148"/>
      <c r="Z134" s="148"/>
      <c r="AA134" s="148"/>
      <c r="AB134" s="148"/>
      <c r="AC134" s="148"/>
      <c r="AD134" s="148"/>
      <c r="AE134" s="148"/>
      <c r="AF134" s="148"/>
      <c r="AG134" s="148" t="s">
        <v>190</v>
      </c>
      <c r="AH134" s="148"/>
      <c r="AI134" s="148"/>
      <c r="AJ134" s="148"/>
      <c r="AK134" s="148"/>
      <c r="AL134" s="148"/>
      <c r="AM134" s="148"/>
      <c r="AN134" s="148"/>
      <c r="AO134" s="148"/>
      <c r="AP134" s="148"/>
      <c r="AQ134" s="148"/>
      <c r="AR134" s="148"/>
      <c r="AS134" s="148"/>
      <c r="AT134" s="148"/>
      <c r="AU134" s="148"/>
      <c r="AV134" s="148"/>
      <c r="AW134" s="148"/>
      <c r="AX134" s="148"/>
      <c r="AY134" s="148"/>
      <c r="AZ134" s="148"/>
      <c r="BA134" s="148"/>
      <c r="BB134" s="148"/>
      <c r="BC134" s="148"/>
      <c r="BD134" s="148"/>
      <c r="BE134" s="148"/>
      <c r="BF134" s="148"/>
      <c r="BG134" s="148"/>
      <c r="BH134" s="148"/>
    </row>
    <row r="135" spans="1:60" outlineLevel="1" x14ac:dyDescent="0.25">
      <c r="A135" s="155"/>
      <c r="B135" s="156"/>
      <c r="C135" s="249" t="s">
        <v>306</v>
      </c>
      <c r="D135" s="250"/>
      <c r="E135" s="250"/>
      <c r="F135" s="250"/>
      <c r="G135" s="250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48"/>
      <c r="Z135" s="148"/>
      <c r="AA135" s="148"/>
      <c r="AB135" s="148"/>
      <c r="AC135" s="148"/>
      <c r="AD135" s="148"/>
      <c r="AE135" s="148"/>
      <c r="AF135" s="148"/>
      <c r="AG135" s="148" t="s">
        <v>192</v>
      </c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</row>
    <row r="136" spans="1:60" outlineLevel="1" x14ac:dyDescent="0.25">
      <c r="A136" s="155"/>
      <c r="B136" s="156"/>
      <c r="C136" s="177" t="s">
        <v>307</v>
      </c>
      <c r="D136" s="158"/>
      <c r="E136" s="159">
        <v>114.8</v>
      </c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48"/>
      <c r="Z136" s="148"/>
      <c r="AA136" s="148"/>
      <c r="AB136" s="148"/>
      <c r="AC136" s="148"/>
      <c r="AD136" s="148"/>
      <c r="AE136" s="148"/>
      <c r="AF136" s="148"/>
      <c r="AG136" s="148" t="s">
        <v>146</v>
      </c>
      <c r="AH136" s="148">
        <v>0</v>
      </c>
      <c r="AI136" s="148"/>
      <c r="AJ136" s="148"/>
      <c r="AK136" s="148"/>
      <c r="AL136" s="148"/>
      <c r="AM136" s="148"/>
      <c r="AN136" s="148"/>
      <c r="AO136" s="148"/>
      <c r="AP136" s="148"/>
      <c r="AQ136" s="148"/>
      <c r="AR136" s="148"/>
      <c r="AS136" s="148"/>
      <c r="AT136" s="148"/>
      <c r="AU136" s="148"/>
      <c r="AV136" s="148"/>
      <c r="AW136" s="148"/>
      <c r="AX136" s="148"/>
      <c r="AY136" s="148"/>
      <c r="AZ136" s="148"/>
      <c r="BA136" s="148"/>
      <c r="BB136" s="148"/>
      <c r="BC136" s="148"/>
      <c r="BD136" s="148"/>
      <c r="BE136" s="148"/>
      <c r="BF136" s="148"/>
      <c r="BG136" s="148"/>
      <c r="BH136" s="148"/>
    </row>
    <row r="137" spans="1:60" outlineLevel="1" x14ac:dyDescent="0.25">
      <c r="A137" s="155"/>
      <c r="B137" s="156"/>
      <c r="C137" s="240"/>
      <c r="D137" s="241"/>
      <c r="E137" s="241"/>
      <c r="F137" s="241"/>
      <c r="G137" s="241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48"/>
      <c r="Z137" s="148"/>
      <c r="AA137" s="148"/>
      <c r="AB137" s="148"/>
      <c r="AC137" s="148"/>
      <c r="AD137" s="148"/>
      <c r="AE137" s="148"/>
      <c r="AF137" s="148"/>
      <c r="AG137" s="148" t="s">
        <v>147</v>
      </c>
      <c r="AH137" s="148"/>
      <c r="AI137" s="148"/>
      <c r="AJ137" s="148"/>
      <c r="AK137" s="148"/>
      <c r="AL137" s="148"/>
      <c r="AM137" s="148"/>
      <c r="AN137" s="148"/>
      <c r="AO137" s="148"/>
      <c r="AP137" s="148"/>
      <c r="AQ137" s="148"/>
      <c r="AR137" s="148"/>
      <c r="AS137" s="148"/>
      <c r="AT137" s="148"/>
      <c r="AU137" s="148"/>
      <c r="AV137" s="148"/>
      <c r="AW137" s="148"/>
      <c r="AX137" s="148"/>
      <c r="AY137" s="148"/>
      <c r="AZ137" s="148"/>
      <c r="BA137" s="148"/>
      <c r="BB137" s="148"/>
      <c r="BC137" s="148"/>
      <c r="BD137" s="148"/>
      <c r="BE137" s="148"/>
      <c r="BF137" s="148"/>
      <c r="BG137" s="148"/>
      <c r="BH137" s="148"/>
    </row>
    <row r="138" spans="1:60" outlineLevel="1" x14ac:dyDescent="0.25">
      <c r="A138" s="167">
        <v>31</v>
      </c>
      <c r="B138" s="168" t="s">
        <v>308</v>
      </c>
      <c r="C138" s="176" t="s">
        <v>309</v>
      </c>
      <c r="D138" s="169" t="s">
        <v>187</v>
      </c>
      <c r="E138" s="170">
        <v>48.2</v>
      </c>
      <c r="F138" s="171"/>
      <c r="G138" s="172">
        <f>ROUND(E138*F138,2)</f>
        <v>0</v>
      </c>
      <c r="H138" s="171"/>
      <c r="I138" s="172">
        <f>ROUND(E138*H138,2)</f>
        <v>0</v>
      </c>
      <c r="J138" s="171"/>
      <c r="K138" s="172">
        <f>ROUND(E138*J138,2)</f>
        <v>0</v>
      </c>
      <c r="L138" s="172">
        <v>21</v>
      </c>
      <c r="M138" s="172">
        <f>G138*(1+L138/100)</f>
        <v>0</v>
      </c>
      <c r="N138" s="172">
        <v>0</v>
      </c>
      <c r="O138" s="172">
        <f>ROUND(E138*N138,2)</f>
        <v>0</v>
      </c>
      <c r="P138" s="172">
        <v>0</v>
      </c>
      <c r="Q138" s="172">
        <f>ROUND(E138*P138,2)</f>
        <v>0</v>
      </c>
      <c r="R138" s="172" t="s">
        <v>188</v>
      </c>
      <c r="S138" s="172" t="s">
        <v>157</v>
      </c>
      <c r="T138" s="173" t="s">
        <v>157</v>
      </c>
      <c r="U138" s="157">
        <v>0.02</v>
      </c>
      <c r="V138" s="157">
        <f>ROUND(E138*U138,2)</f>
        <v>0.96</v>
      </c>
      <c r="W138" s="157"/>
      <c r="X138" s="157" t="s">
        <v>189</v>
      </c>
      <c r="Y138" s="148"/>
      <c r="Z138" s="148"/>
      <c r="AA138" s="148"/>
      <c r="AB138" s="148"/>
      <c r="AC138" s="148"/>
      <c r="AD138" s="148"/>
      <c r="AE138" s="148"/>
      <c r="AF138" s="148"/>
      <c r="AG138" s="148" t="s">
        <v>190</v>
      </c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48"/>
      <c r="AW138" s="148"/>
      <c r="AX138" s="148"/>
      <c r="AY138" s="148"/>
      <c r="AZ138" s="148"/>
      <c r="BA138" s="148"/>
      <c r="BB138" s="148"/>
      <c r="BC138" s="148"/>
      <c r="BD138" s="148"/>
      <c r="BE138" s="148"/>
      <c r="BF138" s="148"/>
      <c r="BG138" s="148"/>
      <c r="BH138" s="148"/>
    </row>
    <row r="139" spans="1:60" outlineLevel="1" x14ac:dyDescent="0.25">
      <c r="A139" s="155"/>
      <c r="B139" s="156"/>
      <c r="C139" s="249" t="s">
        <v>310</v>
      </c>
      <c r="D139" s="250"/>
      <c r="E139" s="250"/>
      <c r="F139" s="250"/>
      <c r="G139" s="250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48"/>
      <c r="Z139" s="148"/>
      <c r="AA139" s="148"/>
      <c r="AB139" s="148"/>
      <c r="AC139" s="148"/>
      <c r="AD139" s="148"/>
      <c r="AE139" s="148"/>
      <c r="AF139" s="148"/>
      <c r="AG139" s="148" t="s">
        <v>192</v>
      </c>
      <c r="AH139" s="148"/>
      <c r="AI139" s="148"/>
      <c r="AJ139" s="148"/>
      <c r="AK139" s="148"/>
      <c r="AL139" s="148"/>
      <c r="AM139" s="148"/>
      <c r="AN139" s="148"/>
      <c r="AO139" s="148"/>
      <c r="AP139" s="148"/>
      <c r="AQ139" s="148"/>
      <c r="AR139" s="148"/>
      <c r="AS139" s="148"/>
      <c r="AT139" s="148"/>
      <c r="AU139" s="148"/>
      <c r="AV139" s="148"/>
      <c r="AW139" s="148"/>
      <c r="AX139" s="148"/>
      <c r="AY139" s="148"/>
      <c r="AZ139" s="148"/>
      <c r="BA139" s="148"/>
      <c r="BB139" s="148"/>
      <c r="BC139" s="148"/>
      <c r="BD139" s="148"/>
      <c r="BE139" s="148"/>
      <c r="BF139" s="148"/>
      <c r="BG139" s="148"/>
      <c r="BH139" s="148"/>
    </row>
    <row r="140" spans="1:60" outlineLevel="1" x14ac:dyDescent="0.25">
      <c r="A140" s="155"/>
      <c r="B140" s="156"/>
      <c r="C140" s="177" t="s">
        <v>311</v>
      </c>
      <c r="D140" s="158"/>
      <c r="E140" s="159">
        <v>48.2</v>
      </c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48"/>
      <c r="Z140" s="148"/>
      <c r="AA140" s="148"/>
      <c r="AB140" s="148"/>
      <c r="AC140" s="148"/>
      <c r="AD140" s="148"/>
      <c r="AE140" s="148"/>
      <c r="AF140" s="148"/>
      <c r="AG140" s="148" t="s">
        <v>146</v>
      </c>
      <c r="AH140" s="148">
        <v>0</v>
      </c>
      <c r="AI140" s="148"/>
      <c r="AJ140" s="148"/>
      <c r="AK140" s="148"/>
      <c r="AL140" s="148"/>
      <c r="AM140" s="148"/>
      <c r="AN140" s="148"/>
      <c r="AO140" s="148"/>
      <c r="AP140" s="148"/>
      <c r="AQ140" s="148"/>
      <c r="AR140" s="148"/>
      <c r="AS140" s="148"/>
      <c r="AT140" s="148"/>
      <c r="AU140" s="148"/>
      <c r="AV140" s="148"/>
      <c r="AW140" s="148"/>
      <c r="AX140" s="148"/>
      <c r="AY140" s="148"/>
      <c r="AZ140" s="148"/>
      <c r="BA140" s="148"/>
      <c r="BB140" s="148"/>
      <c r="BC140" s="148"/>
      <c r="BD140" s="148"/>
      <c r="BE140" s="148"/>
      <c r="BF140" s="148"/>
      <c r="BG140" s="148"/>
      <c r="BH140" s="148"/>
    </row>
    <row r="141" spans="1:60" outlineLevel="1" x14ac:dyDescent="0.25">
      <c r="A141" s="155"/>
      <c r="B141" s="156"/>
      <c r="C141" s="240"/>
      <c r="D141" s="241"/>
      <c r="E141" s="241"/>
      <c r="F141" s="241"/>
      <c r="G141" s="241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48"/>
      <c r="Z141" s="148"/>
      <c r="AA141" s="148"/>
      <c r="AB141" s="148"/>
      <c r="AC141" s="148"/>
      <c r="AD141" s="148"/>
      <c r="AE141" s="148"/>
      <c r="AF141" s="148"/>
      <c r="AG141" s="148" t="s">
        <v>147</v>
      </c>
      <c r="AH141" s="148"/>
      <c r="AI141" s="148"/>
      <c r="AJ141" s="148"/>
      <c r="AK141" s="148"/>
      <c r="AL141" s="148"/>
      <c r="AM141" s="148"/>
      <c r="AN141" s="148"/>
      <c r="AO141" s="148"/>
      <c r="AP141" s="148"/>
      <c r="AQ141" s="148"/>
      <c r="AR141" s="148"/>
      <c r="AS141" s="148"/>
      <c r="AT141" s="148"/>
      <c r="AU141" s="148"/>
      <c r="AV141" s="148"/>
      <c r="AW141" s="148"/>
      <c r="AX141" s="148"/>
      <c r="AY141" s="148"/>
      <c r="AZ141" s="148"/>
      <c r="BA141" s="148"/>
      <c r="BB141" s="148"/>
      <c r="BC141" s="148"/>
      <c r="BD141" s="148"/>
      <c r="BE141" s="148"/>
      <c r="BF141" s="148"/>
      <c r="BG141" s="148"/>
      <c r="BH141" s="148"/>
    </row>
    <row r="142" spans="1:60" outlineLevel="1" x14ac:dyDescent="0.25">
      <c r="A142" s="167">
        <v>32</v>
      </c>
      <c r="B142" s="168" t="s">
        <v>312</v>
      </c>
      <c r="C142" s="176" t="s">
        <v>313</v>
      </c>
      <c r="D142" s="169" t="s">
        <v>187</v>
      </c>
      <c r="E142" s="170">
        <v>74</v>
      </c>
      <c r="F142" s="171"/>
      <c r="G142" s="172">
        <f>ROUND(E142*F142,2)</f>
        <v>0</v>
      </c>
      <c r="H142" s="171"/>
      <c r="I142" s="172">
        <f>ROUND(E142*H142,2)</f>
        <v>0</v>
      </c>
      <c r="J142" s="171"/>
      <c r="K142" s="172">
        <f>ROUND(E142*J142,2)</f>
        <v>0</v>
      </c>
      <c r="L142" s="172">
        <v>21</v>
      </c>
      <c r="M142" s="172">
        <f>G142*(1+L142/100)</f>
        <v>0</v>
      </c>
      <c r="N142" s="172">
        <v>0</v>
      </c>
      <c r="O142" s="172">
        <f>ROUND(E142*N142,2)</f>
        <v>0</v>
      </c>
      <c r="P142" s="172">
        <v>0</v>
      </c>
      <c r="Q142" s="172">
        <f>ROUND(E142*P142,2)</f>
        <v>0</v>
      </c>
      <c r="R142" s="172" t="s">
        <v>188</v>
      </c>
      <c r="S142" s="172" t="s">
        <v>157</v>
      </c>
      <c r="T142" s="173" t="s">
        <v>157</v>
      </c>
      <c r="U142" s="157">
        <v>0.13</v>
      </c>
      <c r="V142" s="157">
        <f>ROUND(E142*U142,2)</f>
        <v>9.6199999999999992</v>
      </c>
      <c r="W142" s="157"/>
      <c r="X142" s="157" t="s">
        <v>189</v>
      </c>
      <c r="Y142" s="148"/>
      <c r="Z142" s="148"/>
      <c r="AA142" s="148"/>
      <c r="AB142" s="148"/>
      <c r="AC142" s="148"/>
      <c r="AD142" s="148"/>
      <c r="AE142" s="148"/>
      <c r="AF142" s="148"/>
      <c r="AG142" s="148" t="s">
        <v>190</v>
      </c>
      <c r="AH142" s="148"/>
      <c r="AI142" s="148"/>
      <c r="AJ142" s="148"/>
      <c r="AK142" s="148"/>
      <c r="AL142" s="148"/>
      <c r="AM142" s="148"/>
      <c r="AN142" s="148"/>
      <c r="AO142" s="148"/>
      <c r="AP142" s="148"/>
      <c r="AQ142" s="148"/>
      <c r="AR142" s="148"/>
      <c r="AS142" s="148"/>
      <c r="AT142" s="148"/>
      <c r="AU142" s="148"/>
      <c r="AV142" s="148"/>
      <c r="AW142" s="148"/>
      <c r="AX142" s="148"/>
      <c r="AY142" s="148"/>
      <c r="AZ142" s="148"/>
      <c r="BA142" s="148"/>
      <c r="BB142" s="148"/>
      <c r="BC142" s="148"/>
      <c r="BD142" s="148"/>
      <c r="BE142" s="148"/>
      <c r="BF142" s="148"/>
      <c r="BG142" s="148"/>
      <c r="BH142" s="148"/>
    </row>
    <row r="143" spans="1:60" outlineLevel="1" x14ac:dyDescent="0.25">
      <c r="A143" s="155"/>
      <c r="B143" s="156"/>
      <c r="C143" s="249" t="s">
        <v>314</v>
      </c>
      <c r="D143" s="250"/>
      <c r="E143" s="250"/>
      <c r="F143" s="250"/>
      <c r="G143" s="250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48"/>
      <c r="Z143" s="148"/>
      <c r="AA143" s="148"/>
      <c r="AB143" s="148"/>
      <c r="AC143" s="148"/>
      <c r="AD143" s="148"/>
      <c r="AE143" s="148"/>
      <c r="AF143" s="148"/>
      <c r="AG143" s="148" t="s">
        <v>192</v>
      </c>
      <c r="AH143" s="148"/>
      <c r="AI143" s="148"/>
      <c r="AJ143" s="148"/>
      <c r="AK143" s="148"/>
      <c r="AL143" s="148"/>
      <c r="AM143" s="148"/>
      <c r="AN143" s="148"/>
      <c r="AO143" s="148"/>
      <c r="AP143" s="148"/>
      <c r="AQ143" s="148"/>
      <c r="AR143" s="148"/>
      <c r="AS143" s="148"/>
      <c r="AT143" s="148"/>
      <c r="AU143" s="148"/>
      <c r="AV143" s="148"/>
      <c r="AW143" s="148"/>
      <c r="AX143" s="148"/>
      <c r="AY143" s="148"/>
      <c r="AZ143" s="148"/>
      <c r="BA143" s="181" t="str">
        <f>C143</f>
        <v>s případným nutným přemístěním hromad nebo dočasných skládek na místo potřeby ze vzdálenosti do 30 m, v rovině nebo ve svahu do 1 : 5,</v>
      </c>
      <c r="BB143" s="148"/>
      <c r="BC143" s="148"/>
      <c r="BD143" s="148"/>
      <c r="BE143" s="148"/>
      <c r="BF143" s="148"/>
      <c r="BG143" s="148"/>
      <c r="BH143" s="148"/>
    </row>
    <row r="144" spans="1:60" outlineLevel="1" x14ac:dyDescent="0.25">
      <c r="A144" s="155"/>
      <c r="B144" s="156"/>
      <c r="C144" s="177" t="s">
        <v>303</v>
      </c>
      <c r="D144" s="158"/>
      <c r="E144" s="159">
        <v>74</v>
      </c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48"/>
      <c r="Z144" s="148"/>
      <c r="AA144" s="148"/>
      <c r="AB144" s="148"/>
      <c r="AC144" s="148"/>
      <c r="AD144" s="148"/>
      <c r="AE144" s="148"/>
      <c r="AF144" s="148"/>
      <c r="AG144" s="148" t="s">
        <v>146</v>
      </c>
      <c r="AH144" s="148">
        <v>0</v>
      </c>
      <c r="AI144" s="148"/>
      <c r="AJ144" s="148"/>
      <c r="AK144" s="148"/>
      <c r="AL144" s="148"/>
      <c r="AM144" s="148"/>
      <c r="AN144" s="148"/>
      <c r="AO144" s="148"/>
      <c r="AP144" s="148"/>
      <c r="AQ144" s="148"/>
      <c r="AR144" s="148"/>
      <c r="AS144" s="148"/>
      <c r="AT144" s="148"/>
      <c r="AU144" s="148"/>
      <c r="AV144" s="148"/>
      <c r="AW144" s="148"/>
      <c r="AX144" s="148"/>
      <c r="AY144" s="148"/>
      <c r="AZ144" s="148"/>
      <c r="BA144" s="148"/>
      <c r="BB144" s="148"/>
      <c r="BC144" s="148"/>
      <c r="BD144" s="148"/>
      <c r="BE144" s="148"/>
      <c r="BF144" s="148"/>
      <c r="BG144" s="148"/>
      <c r="BH144" s="148"/>
    </row>
    <row r="145" spans="1:60" outlineLevel="1" x14ac:dyDescent="0.25">
      <c r="A145" s="155"/>
      <c r="B145" s="156"/>
      <c r="C145" s="240"/>
      <c r="D145" s="241"/>
      <c r="E145" s="241"/>
      <c r="F145" s="241"/>
      <c r="G145" s="241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48"/>
      <c r="Z145" s="148"/>
      <c r="AA145" s="148"/>
      <c r="AB145" s="148"/>
      <c r="AC145" s="148"/>
      <c r="AD145" s="148"/>
      <c r="AE145" s="148"/>
      <c r="AF145" s="148"/>
      <c r="AG145" s="148" t="s">
        <v>147</v>
      </c>
      <c r="AH145" s="148"/>
      <c r="AI145" s="148"/>
      <c r="AJ145" s="148"/>
      <c r="AK145" s="148"/>
      <c r="AL145" s="148"/>
      <c r="AM145" s="148"/>
      <c r="AN145" s="148"/>
      <c r="AO145" s="148"/>
      <c r="AP145" s="148"/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outlineLevel="1" x14ac:dyDescent="0.25">
      <c r="A146" s="167">
        <v>33</v>
      </c>
      <c r="B146" s="168" t="s">
        <v>315</v>
      </c>
      <c r="C146" s="176" t="s">
        <v>316</v>
      </c>
      <c r="D146" s="169" t="s">
        <v>212</v>
      </c>
      <c r="E146" s="170">
        <v>178.184</v>
      </c>
      <c r="F146" s="171"/>
      <c r="G146" s="172">
        <f>ROUND(E146*F146,2)</f>
        <v>0</v>
      </c>
      <c r="H146" s="171"/>
      <c r="I146" s="172">
        <f>ROUND(E146*H146,2)</f>
        <v>0</v>
      </c>
      <c r="J146" s="171"/>
      <c r="K146" s="172">
        <f>ROUND(E146*J146,2)</f>
        <v>0</v>
      </c>
      <c r="L146" s="172">
        <v>21</v>
      </c>
      <c r="M146" s="172">
        <f>G146*(1+L146/100)</f>
        <v>0</v>
      </c>
      <c r="N146" s="172">
        <v>0</v>
      </c>
      <c r="O146" s="172">
        <f>ROUND(E146*N146,2)</f>
        <v>0</v>
      </c>
      <c r="P146" s="172">
        <v>0</v>
      </c>
      <c r="Q146" s="172">
        <f>ROUND(E146*P146,2)</f>
        <v>0</v>
      </c>
      <c r="R146" s="172" t="s">
        <v>188</v>
      </c>
      <c r="S146" s="172" t="s">
        <v>157</v>
      </c>
      <c r="T146" s="173" t="s">
        <v>157</v>
      </c>
      <c r="U146" s="157">
        <v>0</v>
      </c>
      <c r="V146" s="157">
        <f>ROUND(E146*U146,2)</f>
        <v>0</v>
      </c>
      <c r="W146" s="157"/>
      <c r="X146" s="157" t="s">
        <v>189</v>
      </c>
      <c r="Y146" s="148"/>
      <c r="Z146" s="148"/>
      <c r="AA146" s="148"/>
      <c r="AB146" s="148"/>
      <c r="AC146" s="148"/>
      <c r="AD146" s="148"/>
      <c r="AE146" s="148"/>
      <c r="AF146" s="148"/>
      <c r="AG146" s="148" t="s">
        <v>190</v>
      </c>
      <c r="AH146" s="148"/>
      <c r="AI146" s="148"/>
      <c r="AJ146" s="148"/>
      <c r="AK146" s="148"/>
      <c r="AL146" s="148"/>
      <c r="AM146" s="148"/>
      <c r="AN146" s="148"/>
      <c r="AO146" s="148"/>
      <c r="AP146" s="148"/>
      <c r="AQ146" s="148"/>
      <c r="AR146" s="148"/>
      <c r="AS146" s="148"/>
      <c r="AT146" s="148"/>
      <c r="AU146" s="148"/>
      <c r="AV146" s="148"/>
      <c r="AW146" s="148"/>
      <c r="AX146" s="148"/>
      <c r="AY146" s="148"/>
      <c r="AZ146" s="148"/>
      <c r="BA146" s="148"/>
      <c r="BB146" s="148"/>
      <c r="BC146" s="148"/>
      <c r="BD146" s="148"/>
      <c r="BE146" s="148"/>
      <c r="BF146" s="148"/>
      <c r="BG146" s="148"/>
      <c r="BH146" s="148"/>
    </row>
    <row r="147" spans="1:60" outlineLevel="1" x14ac:dyDescent="0.25">
      <c r="A147" s="155"/>
      <c r="B147" s="156"/>
      <c r="C147" s="177" t="s">
        <v>262</v>
      </c>
      <c r="D147" s="158"/>
      <c r="E147" s="159">
        <v>188.684</v>
      </c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48"/>
      <c r="Z147" s="148"/>
      <c r="AA147" s="148"/>
      <c r="AB147" s="148"/>
      <c r="AC147" s="148"/>
      <c r="AD147" s="148"/>
      <c r="AE147" s="148"/>
      <c r="AF147" s="148"/>
      <c r="AG147" s="148" t="s">
        <v>146</v>
      </c>
      <c r="AH147" s="148">
        <v>0</v>
      </c>
      <c r="AI147" s="148"/>
      <c r="AJ147" s="148"/>
      <c r="AK147" s="148"/>
      <c r="AL147" s="148"/>
      <c r="AM147" s="148"/>
      <c r="AN147" s="148"/>
      <c r="AO147" s="148"/>
      <c r="AP147" s="148"/>
      <c r="AQ147" s="148"/>
      <c r="AR147" s="148"/>
      <c r="AS147" s="148"/>
      <c r="AT147" s="148"/>
      <c r="AU147" s="148"/>
      <c r="AV147" s="148"/>
      <c r="AW147" s="148"/>
      <c r="AX147" s="148"/>
      <c r="AY147" s="148"/>
      <c r="AZ147" s="148"/>
      <c r="BA147" s="148"/>
      <c r="BB147" s="148"/>
      <c r="BC147" s="148"/>
      <c r="BD147" s="148"/>
      <c r="BE147" s="148"/>
      <c r="BF147" s="148"/>
      <c r="BG147" s="148"/>
      <c r="BH147" s="148"/>
    </row>
    <row r="148" spans="1:60" outlineLevel="1" x14ac:dyDescent="0.25">
      <c r="A148" s="155"/>
      <c r="B148" s="156"/>
      <c r="C148" s="177" t="s">
        <v>317</v>
      </c>
      <c r="D148" s="158"/>
      <c r="E148" s="159">
        <v>-10.5</v>
      </c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48"/>
      <c r="Z148" s="148"/>
      <c r="AA148" s="148"/>
      <c r="AB148" s="148"/>
      <c r="AC148" s="148"/>
      <c r="AD148" s="148"/>
      <c r="AE148" s="148"/>
      <c r="AF148" s="148"/>
      <c r="AG148" s="148" t="s">
        <v>146</v>
      </c>
      <c r="AH148" s="148">
        <v>0</v>
      </c>
      <c r="AI148" s="148"/>
      <c r="AJ148" s="148"/>
      <c r="AK148" s="148"/>
      <c r="AL148" s="148"/>
      <c r="AM148" s="148"/>
      <c r="AN148" s="148"/>
      <c r="AO148" s="148"/>
      <c r="AP148" s="148"/>
      <c r="AQ148" s="148"/>
      <c r="AR148" s="148"/>
      <c r="AS148" s="148"/>
      <c r="AT148" s="148"/>
      <c r="AU148" s="148"/>
      <c r="AV148" s="148"/>
      <c r="AW148" s="148"/>
      <c r="AX148" s="148"/>
      <c r="AY148" s="148"/>
      <c r="AZ148" s="148"/>
      <c r="BA148" s="148"/>
      <c r="BB148" s="148"/>
      <c r="BC148" s="148"/>
      <c r="BD148" s="148"/>
      <c r="BE148" s="148"/>
      <c r="BF148" s="148"/>
      <c r="BG148" s="148"/>
      <c r="BH148" s="148"/>
    </row>
    <row r="149" spans="1:60" outlineLevel="1" x14ac:dyDescent="0.25">
      <c r="A149" s="155"/>
      <c r="B149" s="156"/>
      <c r="C149" s="240"/>
      <c r="D149" s="241"/>
      <c r="E149" s="241"/>
      <c r="F149" s="241"/>
      <c r="G149" s="241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48"/>
      <c r="Z149" s="148"/>
      <c r="AA149" s="148"/>
      <c r="AB149" s="148"/>
      <c r="AC149" s="148"/>
      <c r="AD149" s="148"/>
      <c r="AE149" s="148"/>
      <c r="AF149" s="148"/>
      <c r="AG149" s="148" t="s">
        <v>147</v>
      </c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outlineLevel="1" x14ac:dyDescent="0.25">
      <c r="A150" s="167">
        <v>34</v>
      </c>
      <c r="B150" s="168" t="s">
        <v>318</v>
      </c>
      <c r="C150" s="176" t="s">
        <v>319</v>
      </c>
      <c r="D150" s="169" t="s">
        <v>320</v>
      </c>
      <c r="E150" s="170">
        <v>2.2200000000000002</v>
      </c>
      <c r="F150" s="171"/>
      <c r="G150" s="172">
        <f>ROUND(E150*F150,2)</f>
        <v>0</v>
      </c>
      <c r="H150" s="171"/>
      <c r="I150" s="172">
        <f>ROUND(E150*H150,2)</f>
        <v>0</v>
      </c>
      <c r="J150" s="171"/>
      <c r="K150" s="172">
        <f>ROUND(E150*J150,2)</f>
        <v>0</v>
      </c>
      <c r="L150" s="172">
        <v>21</v>
      </c>
      <c r="M150" s="172">
        <f>G150*(1+L150/100)</f>
        <v>0</v>
      </c>
      <c r="N150" s="172">
        <v>1E-3</v>
      </c>
      <c r="O150" s="172">
        <f>ROUND(E150*N150,2)</f>
        <v>0</v>
      </c>
      <c r="P150" s="172">
        <v>0</v>
      </c>
      <c r="Q150" s="172">
        <f>ROUND(E150*P150,2)</f>
        <v>0</v>
      </c>
      <c r="R150" s="172" t="s">
        <v>321</v>
      </c>
      <c r="S150" s="172" t="s">
        <v>157</v>
      </c>
      <c r="T150" s="173" t="s">
        <v>157</v>
      </c>
      <c r="U150" s="157">
        <v>0</v>
      </c>
      <c r="V150" s="157">
        <f>ROUND(E150*U150,2)</f>
        <v>0</v>
      </c>
      <c r="W150" s="157"/>
      <c r="X150" s="157" t="s">
        <v>322</v>
      </c>
      <c r="Y150" s="148"/>
      <c r="Z150" s="148"/>
      <c r="AA150" s="148"/>
      <c r="AB150" s="148"/>
      <c r="AC150" s="148"/>
      <c r="AD150" s="148"/>
      <c r="AE150" s="148"/>
      <c r="AF150" s="148"/>
      <c r="AG150" s="148" t="s">
        <v>323</v>
      </c>
      <c r="AH150" s="148"/>
      <c r="AI150" s="148"/>
      <c r="AJ150" s="148"/>
      <c r="AK150" s="148"/>
      <c r="AL150" s="148"/>
      <c r="AM150" s="148"/>
      <c r="AN150" s="148"/>
      <c r="AO150" s="148"/>
      <c r="AP150" s="148"/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0" outlineLevel="1" x14ac:dyDescent="0.25">
      <c r="A151" s="155"/>
      <c r="B151" s="156"/>
      <c r="C151" s="177" t="s">
        <v>324</v>
      </c>
      <c r="D151" s="158"/>
      <c r="E151" s="159">
        <v>2.2200000000000002</v>
      </c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48"/>
      <c r="Z151" s="148"/>
      <c r="AA151" s="148"/>
      <c r="AB151" s="148"/>
      <c r="AC151" s="148"/>
      <c r="AD151" s="148"/>
      <c r="AE151" s="148"/>
      <c r="AF151" s="148"/>
      <c r="AG151" s="148" t="s">
        <v>146</v>
      </c>
      <c r="AH151" s="148">
        <v>0</v>
      </c>
      <c r="AI151" s="148"/>
      <c r="AJ151" s="148"/>
      <c r="AK151" s="148"/>
      <c r="AL151" s="148"/>
      <c r="AM151" s="148"/>
      <c r="AN151" s="148"/>
      <c r="AO151" s="148"/>
      <c r="AP151" s="148"/>
      <c r="AQ151" s="148"/>
      <c r="AR151" s="148"/>
      <c r="AS151" s="148"/>
      <c r="AT151" s="148"/>
      <c r="AU151" s="148"/>
      <c r="AV151" s="148"/>
      <c r="AW151" s="148"/>
      <c r="AX151" s="148"/>
      <c r="AY151" s="148"/>
      <c r="AZ151" s="148"/>
      <c r="BA151" s="148"/>
      <c r="BB151" s="148"/>
      <c r="BC151" s="148"/>
      <c r="BD151" s="148"/>
      <c r="BE151" s="148"/>
      <c r="BF151" s="148"/>
      <c r="BG151" s="148"/>
      <c r="BH151" s="148"/>
    </row>
    <row r="152" spans="1:60" outlineLevel="1" x14ac:dyDescent="0.25">
      <c r="A152" s="155"/>
      <c r="B152" s="156"/>
      <c r="C152" s="240"/>
      <c r="D152" s="241"/>
      <c r="E152" s="241"/>
      <c r="F152" s="241"/>
      <c r="G152" s="241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48"/>
      <c r="Z152" s="148"/>
      <c r="AA152" s="148"/>
      <c r="AB152" s="148"/>
      <c r="AC152" s="148"/>
      <c r="AD152" s="148"/>
      <c r="AE152" s="148"/>
      <c r="AF152" s="148"/>
      <c r="AG152" s="148" t="s">
        <v>147</v>
      </c>
      <c r="AH152" s="148"/>
      <c r="AI152" s="148"/>
      <c r="AJ152" s="148"/>
      <c r="AK152" s="148"/>
      <c r="AL152" s="148"/>
      <c r="AM152" s="148"/>
      <c r="AN152" s="148"/>
      <c r="AO152" s="148"/>
      <c r="AP152" s="148"/>
      <c r="AQ152" s="148"/>
      <c r="AR152" s="148"/>
      <c r="AS152" s="148"/>
      <c r="AT152" s="148"/>
      <c r="AU152" s="148"/>
      <c r="AV152" s="148"/>
      <c r="AW152" s="148"/>
      <c r="AX152" s="148"/>
      <c r="AY152" s="148"/>
      <c r="AZ152" s="148"/>
      <c r="BA152" s="148"/>
      <c r="BB152" s="148"/>
      <c r="BC152" s="148"/>
      <c r="BD152" s="148"/>
      <c r="BE152" s="148"/>
      <c r="BF152" s="148"/>
      <c r="BG152" s="148"/>
      <c r="BH152" s="148"/>
    </row>
    <row r="153" spans="1:60" outlineLevel="1" x14ac:dyDescent="0.25">
      <c r="A153" s="167">
        <v>35</v>
      </c>
      <c r="B153" s="168" t="s">
        <v>325</v>
      </c>
      <c r="C153" s="176" t="s">
        <v>326</v>
      </c>
      <c r="D153" s="169" t="s">
        <v>212</v>
      </c>
      <c r="E153" s="170">
        <v>7.4</v>
      </c>
      <c r="F153" s="171"/>
      <c r="G153" s="172">
        <f>ROUND(E153*F153,2)</f>
        <v>0</v>
      </c>
      <c r="H153" s="171"/>
      <c r="I153" s="172">
        <f>ROUND(E153*H153,2)</f>
        <v>0</v>
      </c>
      <c r="J153" s="171"/>
      <c r="K153" s="172">
        <f>ROUND(E153*J153,2)</f>
        <v>0</v>
      </c>
      <c r="L153" s="172">
        <v>21</v>
      </c>
      <c r="M153" s="172">
        <f>G153*(1+L153/100)</f>
        <v>0</v>
      </c>
      <c r="N153" s="172">
        <v>1.67</v>
      </c>
      <c r="O153" s="172">
        <f>ROUND(E153*N153,2)</f>
        <v>12.36</v>
      </c>
      <c r="P153" s="172">
        <v>0</v>
      </c>
      <c r="Q153" s="172">
        <f>ROUND(E153*P153,2)</f>
        <v>0</v>
      </c>
      <c r="R153" s="172" t="s">
        <v>321</v>
      </c>
      <c r="S153" s="172" t="s">
        <v>157</v>
      </c>
      <c r="T153" s="173" t="s">
        <v>157</v>
      </c>
      <c r="U153" s="157">
        <v>0</v>
      </c>
      <c r="V153" s="157">
        <f>ROUND(E153*U153,2)</f>
        <v>0</v>
      </c>
      <c r="W153" s="157"/>
      <c r="X153" s="157" t="s">
        <v>322</v>
      </c>
      <c r="Y153" s="148"/>
      <c r="Z153" s="148"/>
      <c r="AA153" s="148"/>
      <c r="AB153" s="148"/>
      <c r="AC153" s="148"/>
      <c r="AD153" s="148"/>
      <c r="AE153" s="148"/>
      <c r="AF153" s="148"/>
      <c r="AG153" s="148" t="s">
        <v>323</v>
      </c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48"/>
      <c r="AW153" s="148"/>
      <c r="AX153" s="148"/>
      <c r="AY153" s="148"/>
      <c r="AZ153" s="148"/>
      <c r="BA153" s="148"/>
      <c r="BB153" s="148"/>
      <c r="BC153" s="148"/>
      <c r="BD153" s="148"/>
      <c r="BE153" s="148"/>
      <c r="BF153" s="148"/>
      <c r="BG153" s="148"/>
      <c r="BH153" s="148"/>
    </row>
    <row r="154" spans="1:60" outlineLevel="1" x14ac:dyDescent="0.25">
      <c r="A154" s="155"/>
      <c r="B154" s="156"/>
      <c r="C154" s="177" t="s">
        <v>327</v>
      </c>
      <c r="D154" s="158"/>
      <c r="E154" s="159">
        <v>7.4</v>
      </c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48"/>
      <c r="Z154" s="148"/>
      <c r="AA154" s="148"/>
      <c r="AB154" s="148"/>
      <c r="AC154" s="148"/>
      <c r="AD154" s="148"/>
      <c r="AE154" s="148"/>
      <c r="AF154" s="148"/>
      <c r="AG154" s="148" t="s">
        <v>146</v>
      </c>
      <c r="AH154" s="148">
        <v>0</v>
      </c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</row>
    <row r="155" spans="1:60" outlineLevel="1" x14ac:dyDescent="0.25">
      <c r="A155" s="155"/>
      <c r="B155" s="156"/>
      <c r="C155" s="240"/>
      <c r="D155" s="241"/>
      <c r="E155" s="241"/>
      <c r="F155" s="241"/>
      <c r="G155" s="241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48"/>
      <c r="Z155" s="148"/>
      <c r="AA155" s="148"/>
      <c r="AB155" s="148"/>
      <c r="AC155" s="148"/>
      <c r="AD155" s="148"/>
      <c r="AE155" s="148"/>
      <c r="AF155" s="148"/>
      <c r="AG155" s="148" t="s">
        <v>147</v>
      </c>
      <c r="AH155" s="148"/>
      <c r="AI155" s="148"/>
      <c r="AJ155" s="148"/>
      <c r="AK155" s="148"/>
      <c r="AL155" s="148"/>
      <c r="AM155" s="148"/>
      <c r="AN155" s="148"/>
      <c r="AO155" s="148"/>
      <c r="AP155" s="148"/>
      <c r="AQ155" s="148"/>
      <c r="AR155" s="148"/>
      <c r="AS155" s="148"/>
      <c r="AT155" s="148"/>
      <c r="AU155" s="148"/>
      <c r="AV155" s="148"/>
      <c r="AW155" s="148"/>
      <c r="AX155" s="148"/>
      <c r="AY155" s="148"/>
      <c r="AZ155" s="148"/>
      <c r="BA155" s="148"/>
      <c r="BB155" s="148"/>
      <c r="BC155" s="148"/>
      <c r="BD155" s="148"/>
      <c r="BE155" s="148"/>
      <c r="BF155" s="148"/>
      <c r="BG155" s="148"/>
      <c r="BH155" s="148"/>
    </row>
    <row r="156" spans="1:60" outlineLevel="1" x14ac:dyDescent="0.25">
      <c r="A156" s="167">
        <v>36</v>
      </c>
      <c r="B156" s="168" t="s">
        <v>328</v>
      </c>
      <c r="C156" s="176" t="s">
        <v>329</v>
      </c>
      <c r="D156" s="169" t="s">
        <v>330</v>
      </c>
      <c r="E156" s="170">
        <v>58.52</v>
      </c>
      <c r="F156" s="171"/>
      <c r="G156" s="172">
        <f>ROUND(E156*F156,2)</f>
        <v>0</v>
      </c>
      <c r="H156" s="171"/>
      <c r="I156" s="172">
        <f>ROUND(E156*H156,2)</f>
        <v>0</v>
      </c>
      <c r="J156" s="171"/>
      <c r="K156" s="172">
        <f>ROUND(E156*J156,2)</f>
        <v>0</v>
      </c>
      <c r="L156" s="172">
        <v>21</v>
      </c>
      <c r="M156" s="172">
        <f>G156*(1+L156/100)</f>
        <v>0</v>
      </c>
      <c r="N156" s="172">
        <v>1</v>
      </c>
      <c r="O156" s="172">
        <f>ROUND(E156*N156,2)</f>
        <v>58.52</v>
      </c>
      <c r="P156" s="172">
        <v>0</v>
      </c>
      <c r="Q156" s="172">
        <f>ROUND(E156*P156,2)</f>
        <v>0</v>
      </c>
      <c r="R156" s="172" t="s">
        <v>321</v>
      </c>
      <c r="S156" s="172" t="s">
        <v>157</v>
      </c>
      <c r="T156" s="173" t="s">
        <v>157</v>
      </c>
      <c r="U156" s="157">
        <v>0</v>
      </c>
      <c r="V156" s="157">
        <f>ROUND(E156*U156,2)</f>
        <v>0</v>
      </c>
      <c r="W156" s="157"/>
      <c r="X156" s="157" t="s">
        <v>322</v>
      </c>
      <c r="Y156" s="148"/>
      <c r="Z156" s="148"/>
      <c r="AA156" s="148"/>
      <c r="AB156" s="148"/>
      <c r="AC156" s="148"/>
      <c r="AD156" s="148"/>
      <c r="AE156" s="148"/>
      <c r="AF156" s="148"/>
      <c r="AG156" s="148" t="s">
        <v>323</v>
      </c>
      <c r="AH156" s="148"/>
      <c r="AI156" s="148"/>
      <c r="AJ156" s="148"/>
      <c r="AK156" s="148"/>
      <c r="AL156" s="148"/>
      <c r="AM156" s="148"/>
      <c r="AN156" s="148"/>
      <c r="AO156" s="148"/>
      <c r="AP156" s="148"/>
      <c r="AQ156" s="148"/>
      <c r="AR156" s="148"/>
      <c r="AS156" s="148"/>
      <c r="AT156" s="148"/>
      <c r="AU156" s="148"/>
      <c r="AV156" s="148"/>
      <c r="AW156" s="148"/>
      <c r="AX156" s="148"/>
      <c r="AY156" s="148"/>
      <c r="AZ156" s="148"/>
      <c r="BA156" s="148"/>
      <c r="BB156" s="148"/>
      <c r="BC156" s="148"/>
      <c r="BD156" s="148"/>
      <c r="BE156" s="148"/>
      <c r="BF156" s="148"/>
      <c r="BG156" s="148"/>
      <c r="BH156" s="148"/>
    </row>
    <row r="157" spans="1:60" outlineLevel="1" x14ac:dyDescent="0.25">
      <c r="A157" s="155"/>
      <c r="B157" s="156"/>
      <c r="C157" s="177" t="s">
        <v>331</v>
      </c>
      <c r="D157" s="158"/>
      <c r="E157" s="159">
        <v>58.52</v>
      </c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48"/>
      <c r="Z157" s="148"/>
      <c r="AA157" s="148"/>
      <c r="AB157" s="148"/>
      <c r="AC157" s="148"/>
      <c r="AD157" s="148"/>
      <c r="AE157" s="148"/>
      <c r="AF157" s="148"/>
      <c r="AG157" s="148" t="s">
        <v>146</v>
      </c>
      <c r="AH157" s="148">
        <v>0</v>
      </c>
      <c r="AI157" s="148"/>
      <c r="AJ157" s="148"/>
      <c r="AK157" s="148"/>
      <c r="AL157" s="148"/>
      <c r="AM157" s="148"/>
      <c r="AN157" s="148"/>
      <c r="AO157" s="148"/>
      <c r="AP157" s="148"/>
      <c r="AQ157" s="148"/>
      <c r="AR157" s="148"/>
      <c r="AS157" s="148"/>
      <c r="AT157" s="148"/>
      <c r="AU157" s="148"/>
      <c r="AV157" s="148"/>
      <c r="AW157" s="148"/>
      <c r="AX157" s="148"/>
      <c r="AY157" s="148"/>
      <c r="AZ157" s="148"/>
      <c r="BA157" s="148"/>
      <c r="BB157" s="148"/>
      <c r="BC157" s="148"/>
      <c r="BD157" s="148"/>
      <c r="BE157" s="148"/>
      <c r="BF157" s="148"/>
      <c r="BG157" s="148"/>
      <c r="BH157" s="148"/>
    </row>
    <row r="158" spans="1:60" outlineLevel="1" x14ac:dyDescent="0.25">
      <c r="A158" s="155"/>
      <c r="B158" s="156"/>
      <c r="C158" s="240"/>
      <c r="D158" s="241"/>
      <c r="E158" s="241"/>
      <c r="F158" s="241"/>
      <c r="G158" s="241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48"/>
      <c r="Z158" s="148"/>
      <c r="AA158" s="148"/>
      <c r="AB158" s="148"/>
      <c r="AC158" s="148"/>
      <c r="AD158" s="148"/>
      <c r="AE158" s="148"/>
      <c r="AF158" s="148"/>
      <c r="AG158" s="148" t="s">
        <v>147</v>
      </c>
      <c r="AH158" s="148"/>
      <c r="AI158" s="148"/>
      <c r="AJ158" s="148"/>
      <c r="AK158" s="148"/>
      <c r="AL158" s="148"/>
      <c r="AM158" s="148"/>
      <c r="AN158" s="148"/>
      <c r="AO158" s="148"/>
      <c r="AP158" s="148"/>
      <c r="AQ158" s="148"/>
      <c r="AR158" s="148"/>
      <c r="AS158" s="148"/>
      <c r="AT158" s="148"/>
      <c r="AU158" s="148"/>
      <c r="AV158" s="148"/>
      <c r="AW158" s="148"/>
      <c r="AX158" s="148"/>
      <c r="AY158" s="148"/>
      <c r="AZ158" s="148"/>
      <c r="BA158" s="148"/>
      <c r="BB158" s="148"/>
      <c r="BC158" s="148"/>
      <c r="BD158" s="148"/>
      <c r="BE158" s="148"/>
      <c r="BF158" s="148"/>
      <c r="BG158" s="148"/>
      <c r="BH158" s="148"/>
    </row>
    <row r="159" spans="1:60" outlineLevel="1" x14ac:dyDescent="0.25">
      <c r="A159" s="167">
        <v>37</v>
      </c>
      <c r="B159" s="168" t="s">
        <v>332</v>
      </c>
      <c r="C159" s="176" t="s">
        <v>333</v>
      </c>
      <c r="D159" s="169" t="s">
        <v>330</v>
      </c>
      <c r="E159" s="170">
        <v>65.78</v>
      </c>
      <c r="F159" s="171"/>
      <c r="G159" s="172">
        <f>ROUND(E159*F159,2)</f>
        <v>0</v>
      </c>
      <c r="H159" s="171"/>
      <c r="I159" s="172">
        <f>ROUND(E159*H159,2)</f>
        <v>0</v>
      </c>
      <c r="J159" s="171"/>
      <c r="K159" s="172">
        <f>ROUND(E159*J159,2)</f>
        <v>0</v>
      </c>
      <c r="L159" s="172">
        <v>21</v>
      </c>
      <c r="M159" s="172">
        <f>G159*(1+L159/100)</f>
        <v>0</v>
      </c>
      <c r="N159" s="172">
        <v>1</v>
      </c>
      <c r="O159" s="172">
        <f>ROUND(E159*N159,2)</f>
        <v>65.78</v>
      </c>
      <c r="P159" s="172">
        <v>0</v>
      </c>
      <c r="Q159" s="172">
        <f>ROUND(E159*P159,2)</f>
        <v>0</v>
      </c>
      <c r="R159" s="172" t="s">
        <v>321</v>
      </c>
      <c r="S159" s="172" t="s">
        <v>157</v>
      </c>
      <c r="T159" s="173" t="s">
        <v>157</v>
      </c>
      <c r="U159" s="157">
        <v>0</v>
      </c>
      <c r="V159" s="157">
        <f>ROUND(E159*U159,2)</f>
        <v>0</v>
      </c>
      <c r="W159" s="157"/>
      <c r="X159" s="157" t="s">
        <v>322</v>
      </c>
      <c r="Y159" s="148"/>
      <c r="Z159" s="148"/>
      <c r="AA159" s="148"/>
      <c r="AB159" s="148"/>
      <c r="AC159" s="148"/>
      <c r="AD159" s="148"/>
      <c r="AE159" s="148"/>
      <c r="AF159" s="148"/>
      <c r="AG159" s="148" t="s">
        <v>323</v>
      </c>
      <c r="AH159" s="148"/>
      <c r="AI159" s="148"/>
      <c r="AJ159" s="148"/>
      <c r="AK159" s="148"/>
      <c r="AL159" s="148"/>
      <c r="AM159" s="148"/>
      <c r="AN159" s="148"/>
      <c r="AO159" s="148"/>
      <c r="AP159" s="148"/>
      <c r="AQ159" s="148"/>
      <c r="AR159" s="148"/>
      <c r="AS159" s="148"/>
      <c r="AT159" s="148"/>
      <c r="AU159" s="148"/>
      <c r="AV159" s="148"/>
      <c r="AW159" s="148"/>
      <c r="AX159" s="148"/>
      <c r="AY159" s="148"/>
      <c r="AZ159" s="148"/>
      <c r="BA159" s="148"/>
      <c r="BB159" s="148"/>
      <c r="BC159" s="148"/>
      <c r="BD159" s="148"/>
      <c r="BE159" s="148"/>
      <c r="BF159" s="148"/>
      <c r="BG159" s="148"/>
      <c r="BH159" s="148"/>
    </row>
    <row r="160" spans="1:60" outlineLevel="1" x14ac:dyDescent="0.25">
      <c r="A160" s="155"/>
      <c r="B160" s="156"/>
      <c r="C160" s="177" t="s">
        <v>334</v>
      </c>
      <c r="D160" s="158"/>
      <c r="E160" s="159">
        <v>32.119999999999997</v>
      </c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48"/>
      <c r="Z160" s="148"/>
      <c r="AA160" s="148"/>
      <c r="AB160" s="148"/>
      <c r="AC160" s="148"/>
      <c r="AD160" s="148"/>
      <c r="AE160" s="148"/>
      <c r="AF160" s="148"/>
      <c r="AG160" s="148" t="s">
        <v>146</v>
      </c>
      <c r="AH160" s="148">
        <v>0</v>
      </c>
      <c r="AI160" s="148"/>
      <c r="AJ160" s="148"/>
      <c r="AK160" s="148"/>
      <c r="AL160" s="148"/>
      <c r="AM160" s="148"/>
      <c r="AN160" s="148"/>
      <c r="AO160" s="148"/>
      <c r="AP160" s="148"/>
      <c r="AQ160" s="148"/>
      <c r="AR160" s="148"/>
      <c r="AS160" s="148"/>
      <c r="AT160" s="148"/>
      <c r="AU160" s="148"/>
      <c r="AV160" s="148"/>
      <c r="AW160" s="148"/>
      <c r="AX160" s="148"/>
      <c r="AY160" s="148"/>
      <c r="AZ160" s="148"/>
      <c r="BA160" s="148"/>
      <c r="BB160" s="148"/>
      <c r="BC160" s="148"/>
      <c r="BD160" s="148"/>
      <c r="BE160" s="148"/>
      <c r="BF160" s="148"/>
      <c r="BG160" s="148"/>
      <c r="BH160" s="148"/>
    </row>
    <row r="161" spans="1:60" outlineLevel="1" x14ac:dyDescent="0.25">
      <c r="A161" s="155"/>
      <c r="B161" s="156"/>
      <c r="C161" s="177" t="s">
        <v>335</v>
      </c>
      <c r="D161" s="158"/>
      <c r="E161" s="159">
        <v>18.04</v>
      </c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48"/>
      <c r="Z161" s="148"/>
      <c r="AA161" s="148"/>
      <c r="AB161" s="148"/>
      <c r="AC161" s="148"/>
      <c r="AD161" s="148"/>
      <c r="AE161" s="148"/>
      <c r="AF161" s="148"/>
      <c r="AG161" s="148" t="s">
        <v>146</v>
      </c>
      <c r="AH161" s="148">
        <v>0</v>
      </c>
      <c r="AI161" s="148"/>
      <c r="AJ161" s="148"/>
      <c r="AK161" s="148"/>
      <c r="AL161" s="148"/>
      <c r="AM161" s="148"/>
      <c r="AN161" s="148"/>
      <c r="AO161" s="148"/>
      <c r="AP161" s="148"/>
      <c r="AQ161" s="148"/>
      <c r="AR161" s="148"/>
      <c r="AS161" s="148"/>
      <c r="AT161" s="148"/>
      <c r="AU161" s="148"/>
      <c r="AV161" s="148"/>
      <c r="AW161" s="148"/>
      <c r="AX161" s="148"/>
      <c r="AY161" s="148"/>
      <c r="AZ161" s="148"/>
      <c r="BA161" s="148"/>
      <c r="BB161" s="148"/>
      <c r="BC161" s="148"/>
      <c r="BD161" s="148"/>
      <c r="BE161" s="148"/>
      <c r="BF161" s="148"/>
      <c r="BG161" s="148"/>
      <c r="BH161" s="148"/>
    </row>
    <row r="162" spans="1:60" outlineLevel="1" x14ac:dyDescent="0.25">
      <c r="A162" s="155"/>
      <c r="B162" s="156"/>
      <c r="C162" s="177" t="s">
        <v>336</v>
      </c>
      <c r="D162" s="158"/>
      <c r="E162" s="159">
        <v>15.62</v>
      </c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48"/>
      <c r="Z162" s="148"/>
      <c r="AA162" s="148"/>
      <c r="AB162" s="148"/>
      <c r="AC162" s="148"/>
      <c r="AD162" s="148"/>
      <c r="AE162" s="148"/>
      <c r="AF162" s="148"/>
      <c r="AG162" s="148" t="s">
        <v>146</v>
      </c>
      <c r="AH162" s="148">
        <v>0</v>
      </c>
      <c r="AI162" s="148"/>
      <c r="AJ162" s="148"/>
      <c r="AK162" s="148"/>
      <c r="AL162" s="148"/>
      <c r="AM162" s="148"/>
      <c r="AN162" s="148"/>
      <c r="AO162" s="148"/>
      <c r="AP162" s="148"/>
      <c r="AQ162" s="148"/>
      <c r="AR162" s="148"/>
      <c r="AS162" s="148"/>
      <c r="AT162" s="148"/>
      <c r="AU162" s="148"/>
      <c r="AV162" s="148"/>
      <c r="AW162" s="148"/>
      <c r="AX162" s="148"/>
      <c r="AY162" s="148"/>
      <c r="AZ162" s="148"/>
      <c r="BA162" s="148"/>
      <c r="BB162" s="148"/>
      <c r="BC162" s="148"/>
      <c r="BD162" s="148"/>
      <c r="BE162" s="148"/>
      <c r="BF162" s="148"/>
      <c r="BG162" s="148"/>
      <c r="BH162" s="148"/>
    </row>
    <row r="163" spans="1:60" outlineLevel="1" x14ac:dyDescent="0.25">
      <c r="A163" s="155"/>
      <c r="B163" s="156"/>
      <c r="C163" s="240"/>
      <c r="D163" s="241"/>
      <c r="E163" s="241"/>
      <c r="F163" s="241"/>
      <c r="G163" s="241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48"/>
      <c r="Z163" s="148"/>
      <c r="AA163" s="148"/>
      <c r="AB163" s="148"/>
      <c r="AC163" s="148"/>
      <c r="AD163" s="148"/>
      <c r="AE163" s="148"/>
      <c r="AF163" s="148"/>
      <c r="AG163" s="148" t="s">
        <v>147</v>
      </c>
      <c r="AH163" s="148"/>
      <c r="AI163" s="148"/>
      <c r="AJ163" s="148"/>
      <c r="AK163" s="148"/>
      <c r="AL163" s="148"/>
      <c r="AM163" s="148"/>
      <c r="AN163" s="148"/>
      <c r="AO163" s="148"/>
      <c r="AP163" s="148"/>
      <c r="AQ163" s="148"/>
      <c r="AR163" s="148"/>
      <c r="AS163" s="148"/>
      <c r="AT163" s="148"/>
      <c r="AU163" s="148"/>
      <c r="AV163" s="148"/>
      <c r="AW163" s="148"/>
      <c r="AX163" s="148"/>
      <c r="AY163" s="148"/>
      <c r="AZ163" s="148"/>
      <c r="BA163" s="148"/>
      <c r="BB163" s="148"/>
      <c r="BC163" s="148"/>
      <c r="BD163" s="148"/>
      <c r="BE163" s="148"/>
      <c r="BF163" s="148"/>
      <c r="BG163" s="148"/>
      <c r="BH163" s="148"/>
    </row>
    <row r="164" spans="1:60" x14ac:dyDescent="0.25">
      <c r="A164" s="161" t="s">
        <v>136</v>
      </c>
      <c r="B164" s="162" t="s">
        <v>76</v>
      </c>
      <c r="C164" s="175" t="s">
        <v>77</v>
      </c>
      <c r="D164" s="163"/>
      <c r="E164" s="164"/>
      <c r="F164" s="165"/>
      <c r="G164" s="165">
        <f>SUMIF(AG165:AG195,"&lt;&gt;NOR",G165:G195)</f>
        <v>0</v>
      </c>
      <c r="H164" s="165"/>
      <c r="I164" s="165">
        <f>SUM(I165:I195)</f>
        <v>0</v>
      </c>
      <c r="J164" s="165"/>
      <c r="K164" s="165">
        <f>SUM(K165:K195)</f>
        <v>0</v>
      </c>
      <c r="L164" s="165"/>
      <c r="M164" s="165">
        <f>SUM(M165:M195)</f>
        <v>0</v>
      </c>
      <c r="N164" s="165"/>
      <c r="O164" s="165">
        <f>SUM(O165:O195)</f>
        <v>54.219999999999992</v>
      </c>
      <c r="P164" s="165"/>
      <c r="Q164" s="165">
        <f>SUM(Q165:Q195)</f>
        <v>0</v>
      </c>
      <c r="R164" s="165"/>
      <c r="S164" s="165"/>
      <c r="T164" s="166"/>
      <c r="U164" s="160"/>
      <c r="V164" s="160">
        <f>SUM(V165:V195)</f>
        <v>61.320000000000007</v>
      </c>
      <c r="W164" s="160"/>
      <c r="X164" s="160"/>
      <c r="AG164" t="s">
        <v>137</v>
      </c>
    </row>
    <row r="165" spans="1:60" outlineLevel="1" x14ac:dyDescent="0.25">
      <c r="A165" s="167">
        <v>38</v>
      </c>
      <c r="B165" s="168" t="s">
        <v>337</v>
      </c>
      <c r="C165" s="176" t="s">
        <v>338</v>
      </c>
      <c r="D165" s="169" t="s">
        <v>187</v>
      </c>
      <c r="E165" s="170">
        <v>109.98</v>
      </c>
      <c r="F165" s="171"/>
      <c r="G165" s="172">
        <f>ROUND(E165*F165,2)</f>
        <v>0</v>
      </c>
      <c r="H165" s="171"/>
      <c r="I165" s="172">
        <f>ROUND(E165*H165,2)</f>
        <v>0</v>
      </c>
      <c r="J165" s="171"/>
      <c r="K165" s="172">
        <f>ROUND(E165*J165,2)</f>
        <v>0</v>
      </c>
      <c r="L165" s="172">
        <v>21</v>
      </c>
      <c r="M165" s="172">
        <f>G165*(1+L165/100)</f>
        <v>0</v>
      </c>
      <c r="N165" s="172">
        <v>1.8000000000000001E-4</v>
      </c>
      <c r="O165" s="172">
        <f>ROUND(E165*N165,2)</f>
        <v>0.02</v>
      </c>
      <c r="P165" s="172">
        <v>0</v>
      </c>
      <c r="Q165" s="172">
        <f>ROUND(E165*P165,2)</f>
        <v>0</v>
      </c>
      <c r="R165" s="172"/>
      <c r="S165" s="172" t="s">
        <v>157</v>
      </c>
      <c r="T165" s="173" t="s">
        <v>157</v>
      </c>
      <c r="U165" s="157">
        <v>0.08</v>
      </c>
      <c r="V165" s="157">
        <f>ROUND(E165*U165,2)</f>
        <v>8.8000000000000007</v>
      </c>
      <c r="W165" s="157"/>
      <c r="X165" s="157" t="s">
        <v>189</v>
      </c>
      <c r="Y165" s="148"/>
      <c r="Z165" s="148"/>
      <c r="AA165" s="148"/>
      <c r="AB165" s="148"/>
      <c r="AC165" s="148"/>
      <c r="AD165" s="148"/>
      <c r="AE165" s="148"/>
      <c r="AF165" s="148"/>
      <c r="AG165" s="148" t="s">
        <v>190</v>
      </c>
      <c r="AH165" s="148"/>
      <c r="AI165" s="148"/>
      <c r="AJ165" s="148"/>
      <c r="AK165" s="148"/>
      <c r="AL165" s="148"/>
      <c r="AM165" s="148"/>
      <c r="AN165" s="148"/>
      <c r="AO165" s="148"/>
      <c r="AP165" s="148"/>
      <c r="AQ165" s="148"/>
      <c r="AR165" s="148"/>
      <c r="AS165" s="148"/>
      <c r="AT165" s="148"/>
      <c r="AU165" s="148"/>
      <c r="AV165" s="148"/>
      <c r="AW165" s="148"/>
      <c r="AX165" s="148"/>
      <c r="AY165" s="148"/>
      <c r="AZ165" s="148"/>
      <c r="BA165" s="148"/>
      <c r="BB165" s="148"/>
      <c r="BC165" s="148"/>
      <c r="BD165" s="148"/>
      <c r="BE165" s="148"/>
      <c r="BF165" s="148"/>
      <c r="BG165" s="148"/>
      <c r="BH165" s="148"/>
    </row>
    <row r="166" spans="1:60" outlineLevel="1" x14ac:dyDescent="0.25">
      <c r="A166" s="155"/>
      <c r="B166" s="156"/>
      <c r="C166" s="177" t="s">
        <v>339</v>
      </c>
      <c r="D166" s="158"/>
      <c r="E166" s="159">
        <v>54.9</v>
      </c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48"/>
      <c r="Z166" s="148"/>
      <c r="AA166" s="148"/>
      <c r="AB166" s="148"/>
      <c r="AC166" s="148"/>
      <c r="AD166" s="148"/>
      <c r="AE166" s="148"/>
      <c r="AF166" s="148"/>
      <c r="AG166" s="148" t="s">
        <v>146</v>
      </c>
      <c r="AH166" s="148">
        <v>0</v>
      </c>
      <c r="AI166" s="148"/>
      <c r="AJ166" s="148"/>
      <c r="AK166" s="148"/>
      <c r="AL166" s="148"/>
      <c r="AM166" s="148"/>
      <c r="AN166" s="148"/>
      <c r="AO166" s="148"/>
      <c r="AP166" s="148"/>
      <c r="AQ166" s="148"/>
      <c r="AR166" s="148"/>
      <c r="AS166" s="148"/>
      <c r="AT166" s="148"/>
      <c r="AU166" s="148"/>
      <c r="AV166" s="148"/>
      <c r="AW166" s="148"/>
      <c r="AX166" s="148"/>
      <c r="AY166" s="148"/>
      <c r="AZ166" s="148"/>
      <c r="BA166" s="148"/>
      <c r="BB166" s="148"/>
      <c r="BC166" s="148"/>
      <c r="BD166" s="148"/>
      <c r="BE166" s="148"/>
      <c r="BF166" s="148"/>
      <c r="BG166" s="148"/>
      <c r="BH166" s="148"/>
    </row>
    <row r="167" spans="1:60" outlineLevel="1" x14ac:dyDescent="0.25">
      <c r="A167" s="155"/>
      <c r="B167" s="156"/>
      <c r="C167" s="177" t="s">
        <v>340</v>
      </c>
      <c r="D167" s="158"/>
      <c r="E167" s="159">
        <v>55.08</v>
      </c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48"/>
      <c r="Z167" s="148"/>
      <c r="AA167" s="148"/>
      <c r="AB167" s="148"/>
      <c r="AC167" s="148"/>
      <c r="AD167" s="148"/>
      <c r="AE167" s="148"/>
      <c r="AF167" s="148"/>
      <c r="AG167" s="148" t="s">
        <v>146</v>
      </c>
      <c r="AH167" s="148">
        <v>0</v>
      </c>
      <c r="AI167" s="148"/>
      <c r="AJ167" s="148"/>
      <c r="AK167" s="148"/>
      <c r="AL167" s="148"/>
      <c r="AM167" s="148"/>
      <c r="AN167" s="148"/>
      <c r="AO167" s="148"/>
      <c r="AP167" s="148"/>
      <c r="AQ167" s="148"/>
      <c r="AR167" s="148"/>
      <c r="AS167" s="148"/>
      <c r="AT167" s="148"/>
      <c r="AU167" s="148"/>
      <c r="AV167" s="148"/>
      <c r="AW167" s="148"/>
      <c r="AX167" s="148"/>
      <c r="AY167" s="148"/>
      <c r="AZ167" s="148"/>
      <c r="BA167" s="148"/>
      <c r="BB167" s="148"/>
      <c r="BC167" s="148"/>
      <c r="BD167" s="148"/>
      <c r="BE167" s="148"/>
      <c r="BF167" s="148"/>
      <c r="BG167" s="148"/>
      <c r="BH167" s="148"/>
    </row>
    <row r="168" spans="1:60" outlineLevel="1" x14ac:dyDescent="0.25">
      <c r="A168" s="155"/>
      <c r="B168" s="156"/>
      <c r="C168" s="240"/>
      <c r="D168" s="241"/>
      <c r="E168" s="241"/>
      <c r="F168" s="241"/>
      <c r="G168" s="241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48"/>
      <c r="Z168" s="148"/>
      <c r="AA168" s="148"/>
      <c r="AB168" s="148"/>
      <c r="AC168" s="148"/>
      <c r="AD168" s="148"/>
      <c r="AE168" s="148"/>
      <c r="AF168" s="148"/>
      <c r="AG168" s="148" t="s">
        <v>147</v>
      </c>
      <c r="AH168" s="148"/>
      <c r="AI168" s="148"/>
      <c r="AJ168" s="148"/>
      <c r="AK168" s="148"/>
      <c r="AL168" s="148"/>
      <c r="AM168" s="148"/>
      <c r="AN168" s="148"/>
      <c r="AO168" s="148"/>
      <c r="AP168" s="148"/>
      <c r="AQ168" s="148"/>
      <c r="AR168" s="148"/>
      <c r="AS168" s="148"/>
      <c r="AT168" s="148"/>
      <c r="AU168" s="148"/>
      <c r="AV168" s="148"/>
      <c r="AW168" s="148"/>
      <c r="AX168" s="148"/>
      <c r="AY168" s="148"/>
      <c r="AZ168" s="148"/>
      <c r="BA168" s="148"/>
      <c r="BB168" s="148"/>
      <c r="BC168" s="148"/>
      <c r="BD168" s="148"/>
      <c r="BE168" s="148"/>
      <c r="BF168" s="148"/>
      <c r="BG168" s="148"/>
      <c r="BH168" s="148"/>
    </row>
    <row r="169" spans="1:60" outlineLevel="1" x14ac:dyDescent="0.25">
      <c r="A169" s="167">
        <v>39</v>
      </c>
      <c r="B169" s="168" t="s">
        <v>341</v>
      </c>
      <c r="C169" s="176" t="s">
        <v>342</v>
      </c>
      <c r="D169" s="169" t="s">
        <v>212</v>
      </c>
      <c r="E169" s="170">
        <v>15.534000000000001</v>
      </c>
      <c r="F169" s="171"/>
      <c r="G169" s="172">
        <f>ROUND(E169*F169,2)</f>
        <v>0</v>
      </c>
      <c r="H169" s="171"/>
      <c r="I169" s="172">
        <f>ROUND(E169*H169,2)</f>
        <v>0</v>
      </c>
      <c r="J169" s="171"/>
      <c r="K169" s="172">
        <f>ROUND(E169*J169,2)</f>
        <v>0</v>
      </c>
      <c r="L169" s="172">
        <v>21</v>
      </c>
      <c r="M169" s="172">
        <f>G169*(1+L169/100)</f>
        <v>0</v>
      </c>
      <c r="N169" s="172">
        <v>1.665</v>
      </c>
      <c r="O169" s="172">
        <f>ROUND(E169*N169,2)</f>
        <v>25.86</v>
      </c>
      <c r="P169" s="172">
        <v>0</v>
      </c>
      <c r="Q169" s="172">
        <f>ROUND(E169*P169,2)</f>
        <v>0</v>
      </c>
      <c r="R169" s="172"/>
      <c r="S169" s="172" t="s">
        <v>157</v>
      </c>
      <c r="T169" s="173" t="s">
        <v>157</v>
      </c>
      <c r="U169" s="157">
        <v>0.92</v>
      </c>
      <c r="V169" s="157">
        <f>ROUND(E169*U169,2)</f>
        <v>14.29</v>
      </c>
      <c r="W169" s="157"/>
      <c r="X169" s="157" t="s">
        <v>189</v>
      </c>
      <c r="Y169" s="148"/>
      <c r="Z169" s="148"/>
      <c r="AA169" s="148"/>
      <c r="AB169" s="148"/>
      <c r="AC169" s="148"/>
      <c r="AD169" s="148"/>
      <c r="AE169" s="148"/>
      <c r="AF169" s="148"/>
      <c r="AG169" s="148" t="s">
        <v>190</v>
      </c>
      <c r="AH169" s="148"/>
      <c r="AI169" s="148"/>
      <c r="AJ169" s="148"/>
      <c r="AK169" s="148"/>
      <c r="AL169" s="148"/>
      <c r="AM169" s="148"/>
      <c r="AN169" s="148"/>
      <c r="AO169" s="148"/>
      <c r="AP169" s="148"/>
      <c r="AQ169" s="148"/>
      <c r="AR169" s="148"/>
      <c r="AS169" s="148"/>
      <c r="AT169" s="148"/>
      <c r="AU169" s="148"/>
      <c r="AV169" s="148"/>
      <c r="AW169" s="148"/>
      <c r="AX169" s="148"/>
      <c r="AY169" s="148"/>
      <c r="AZ169" s="148"/>
      <c r="BA169" s="148"/>
      <c r="BB169" s="148"/>
      <c r="BC169" s="148"/>
      <c r="BD169" s="148"/>
      <c r="BE169" s="148"/>
      <c r="BF169" s="148"/>
      <c r="BG169" s="148"/>
      <c r="BH169" s="148"/>
    </row>
    <row r="170" spans="1:60" outlineLevel="1" x14ac:dyDescent="0.25">
      <c r="A170" s="155"/>
      <c r="B170" s="156"/>
      <c r="C170" s="177" t="s">
        <v>343</v>
      </c>
      <c r="D170" s="158"/>
      <c r="E170" s="159">
        <v>3.294</v>
      </c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48"/>
      <c r="Z170" s="148"/>
      <c r="AA170" s="148"/>
      <c r="AB170" s="148"/>
      <c r="AC170" s="148"/>
      <c r="AD170" s="148"/>
      <c r="AE170" s="148"/>
      <c r="AF170" s="148"/>
      <c r="AG170" s="148" t="s">
        <v>146</v>
      </c>
      <c r="AH170" s="148">
        <v>0</v>
      </c>
      <c r="AI170" s="148"/>
      <c r="AJ170" s="148"/>
      <c r="AK170" s="148"/>
      <c r="AL170" s="148"/>
      <c r="AM170" s="148"/>
      <c r="AN170" s="148"/>
      <c r="AO170" s="148"/>
      <c r="AP170" s="148"/>
      <c r="AQ170" s="148"/>
      <c r="AR170" s="148"/>
      <c r="AS170" s="148"/>
      <c r="AT170" s="148"/>
      <c r="AU170" s="148"/>
      <c r="AV170" s="148"/>
      <c r="AW170" s="148"/>
      <c r="AX170" s="148"/>
      <c r="AY170" s="148"/>
      <c r="AZ170" s="148"/>
      <c r="BA170" s="148"/>
      <c r="BB170" s="148"/>
      <c r="BC170" s="148"/>
      <c r="BD170" s="148"/>
      <c r="BE170" s="148"/>
      <c r="BF170" s="148"/>
      <c r="BG170" s="148"/>
      <c r="BH170" s="148"/>
    </row>
    <row r="171" spans="1:60" outlineLevel="1" x14ac:dyDescent="0.25">
      <c r="A171" s="155"/>
      <c r="B171" s="156"/>
      <c r="C171" s="177" t="s">
        <v>344</v>
      </c>
      <c r="D171" s="158"/>
      <c r="E171" s="159">
        <v>12.24</v>
      </c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48"/>
      <c r="Z171" s="148"/>
      <c r="AA171" s="148"/>
      <c r="AB171" s="148"/>
      <c r="AC171" s="148"/>
      <c r="AD171" s="148"/>
      <c r="AE171" s="148"/>
      <c r="AF171" s="148"/>
      <c r="AG171" s="148" t="s">
        <v>146</v>
      </c>
      <c r="AH171" s="148">
        <v>0</v>
      </c>
      <c r="AI171" s="148"/>
      <c r="AJ171" s="148"/>
      <c r="AK171" s="148"/>
      <c r="AL171" s="148"/>
      <c r="AM171" s="148"/>
      <c r="AN171" s="148"/>
      <c r="AO171" s="148"/>
      <c r="AP171" s="148"/>
      <c r="AQ171" s="148"/>
      <c r="AR171" s="148"/>
      <c r="AS171" s="148"/>
      <c r="AT171" s="148"/>
      <c r="AU171" s="148"/>
      <c r="AV171" s="148"/>
      <c r="AW171" s="148"/>
      <c r="AX171" s="148"/>
      <c r="AY171" s="148"/>
      <c r="AZ171" s="148"/>
      <c r="BA171" s="148"/>
      <c r="BB171" s="148"/>
      <c r="BC171" s="148"/>
      <c r="BD171" s="148"/>
      <c r="BE171" s="148"/>
      <c r="BF171" s="148"/>
      <c r="BG171" s="148"/>
      <c r="BH171" s="148"/>
    </row>
    <row r="172" spans="1:60" outlineLevel="1" x14ac:dyDescent="0.25">
      <c r="A172" s="155"/>
      <c r="B172" s="156"/>
      <c r="C172" s="240"/>
      <c r="D172" s="241"/>
      <c r="E172" s="241"/>
      <c r="F172" s="241"/>
      <c r="G172" s="241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48"/>
      <c r="Z172" s="148"/>
      <c r="AA172" s="148"/>
      <c r="AB172" s="148"/>
      <c r="AC172" s="148"/>
      <c r="AD172" s="148"/>
      <c r="AE172" s="148"/>
      <c r="AF172" s="148"/>
      <c r="AG172" s="148" t="s">
        <v>147</v>
      </c>
      <c r="AH172" s="148"/>
      <c r="AI172" s="148"/>
      <c r="AJ172" s="148"/>
      <c r="AK172" s="148"/>
      <c r="AL172" s="148"/>
      <c r="AM172" s="148"/>
      <c r="AN172" s="148"/>
      <c r="AO172" s="148"/>
      <c r="AP172" s="148"/>
      <c r="AQ172" s="148"/>
      <c r="AR172" s="148"/>
      <c r="AS172" s="148"/>
      <c r="AT172" s="148"/>
      <c r="AU172" s="148"/>
      <c r="AV172" s="148"/>
      <c r="AW172" s="148"/>
      <c r="AX172" s="148"/>
      <c r="AY172" s="148"/>
      <c r="AZ172" s="148"/>
      <c r="BA172" s="148"/>
      <c r="BB172" s="148"/>
      <c r="BC172" s="148"/>
      <c r="BD172" s="148"/>
      <c r="BE172" s="148"/>
      <c r="BF172" s="148"/>
      <c r="BG172" s="148"/>
      <c r="BH172" s="148"/>
    </row>
    <row r="173" spans="1:60" outlineLevel="1" x14ac:dyDescent="0.25">
      <c r="A173" s="167">
        <v>40</v>
      </c>
      <c r="B173" s="168" t="s">
        <v>345</v>
      </c>
      <c r="C173" s="176" t="s">
        <v>346</v>
      </c>
      <c r="D173" s="169" t="s">
        <v>347</v>
      </c>
      <c r="E173" s="170">
        <v>57</v>
      </c>
      <c r="F173" s="171"/>
      <c r="G173" s="172">
        <f>ROUND(E173*F173,2)</f>
        <v>0</v>
      </c>
      <c r="H173" s="171"/>
      <c r="I173" s="172">
        <f>ROUND(E173*H173,2)</f>
        <v>0</v>
      </c>
      <c r="J173" s="171"/>
      <c r="K173" s="172">
        <f>ROUND(E173*J173,2)</f>
        <v>0</v>
      </c>
      <c r="L173" s="172">
        <v>21</v>
      </c>
      <c r="M173" s="172">
        <f>G173*(1+L173/100)</f>
        <v>0</v>
      </c>
      <c r="N173" s="172">
        <v>0.22106999999999999</v>
      </c>
      <c r="O173" s="172">
        <f>ROUND(E173*N173,2)</f>
        <v>12.6</v>
      </c>
      <c r="P173" s="172">
        <v>0</v>
      </c>
      <c r="Q173" s="172">
        <f>ROUND(E173*P173,2)</f>
        <v>0</v>
      </c>
      <c r="R173" s="172" t="s">
        <v>348</v>
      </c>
      <c r="S173" s="172" t="s">
        <v>157</v>
      </c>
      <c r="T173" s="173" t="s">
        <v>157</v>
      </c>
      <c r="U173" s="157">
        <v>0.19</v>
      </c>
      <c r="V173" s="157">
        <f>ROUND(E173*U173,2)</f>
        <v>10.83</v>
      </c>
      <c r="W173" s="157"/>
      <c r="X173" s="157" t="s">
        <v>189</v>
      </c>
      <c r="Y173" s="148"/>
      <c r="Z173" s="148"/>
      <c r="AA173" s="148"/>
      <c r="AB173" s="148"/>
      <c r="AC173" s="148"/>
      <c r="AD173" s="148"/>
      <c r="AE173" s="148"/>
      <c r="AF173" s="148"/>
      <c r="AG173" s="148" t="s">
        <v>190</v>
      </c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</row>
    <row r="174" spans="1:60" outlineLevel="1" x14ac:dyDescent="0.25">
      <c r="A174" s="155"/>
      <c r="B174" s="156"/>
      <c r="C174" s="249" t="s">
        <v>349</v>
      </c>
      <c r="D174" s="250"/>
      <c r="E174" s="250"/>
      <c r="F174" s="250"/>
      <c r="G174" s="250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48"/>
      <c r="Z174" s="148"/>
      <c r="AA174" s="148"/>
      <c r="AB174" s="148"/>
      <c r="AC174" s="148"/>
      <c r="AD174" s="148"/>
      <c r="AE174" s="148"/>
      <c r="AF174" s="148"/>
      <c r="AG174" s="148" t="s">
        <v>192</v>
      </c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48"/>
      <c r="AW174" s="148"/>
      <c r="AX174" s="148"/>
      <c r="AY174" s="148"/>
      <c r="AZ174" s="148"/>
      <c r="BA174" s="181" t="str">
        <f>C174</f>
        <v>se zřízením štěrkopískového lože pod trubky a s jejich obsypem v průměrném celkovém množství do 0,15 m3/m,</v>
      </c>
      <c r="BB174" s="148"/>
      <c r="BC174" s="148"/>
      <c r="BD174" s="148"/>
      <c r="BE174" s="148"/>
      <c r="BF174" s="148"/>
      <c r="BG174" s="148"/>
      <c r="BH174" s="148"/>
    </row>
    <row r="175" spans="1:60" outlineLevel="1" x14ac:dyDescent="0.25">
      <c r="A175" s="155"/>
      <c r="B175" s="156"/>
      <c r="C175" s="177" t="s">
        <v>350</v>
      </c>
      <c r="D175" s="158"/>
      <c r="E175" s="159">
        <v>36.6</v>
      </c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R175" s="157"/>
      <c r="S175" s="157"/>
      <c r="T175" s="157"/>
      <c r="U175" s="157"/>
      <c r="V175" s="157"/>
      <c r="W175" s="157"/>
      <c r="X175" s="157"/>
      <c r="Y175" s="148"/>
      <c r="Z175" s="148"/>
      <c r="AA175" s="148"/>
      <c r="AB175" s="148"/>
      <c r="AC175" s="148"/>
      <c r="AD175" s="148"/>
      <c r="AE175" s="148"/>
      <c r="AF175" s="148"/>
      <c r="AG175" s="148" t="s">
        <v>146</v>
      </c>
      <c r="AH175" s="148">
        <v>0</v>
      </c>
      <c r="AI175" s="148"/>
      <c r="AJ175" s="148"/>
      <c r="AK175" s="148"/>
      <c r="AL175" s="148"/>
      <c r="AM175" s="148"/>
      <c r="AN175" s="148"/>
      <c r="AO175" s="148"/>
      <c r="AP175" s="148"/>
      <c r="AQ175" s="148"/>
      <c r="AR175" s="148"/>
      <c r="AS175" s="148"/>
      <c r="AT175" s="148"/>
      <c r="AU175" s="148"/>
      <c r="AV175" s="148"/>
      <c r="AW175" s="148"/>
      <c r="AX175" s="148"/>
      <c r="AY175" s="148"/>
      <c r="AZ175" s="148"/>
      <c r="BA175" s="148"/>
      <c r="BB175" s="148"/>
      <c r="BC175" s="148"/>
      <c r="BD175" s="148"/>
      <c r="BE175" s="148"/>
      <c r="BF175" s="148"/>
      <c r="BG175" s="148"/>
      <c r="BH175" s="148"/>
    </row>
    <row r="176" spans="1:60" outlineLevel="1" x14ac:dyDescent="0.25">
      <c r="A176" s="155"/>
      <c r="B176" s="156"/>
      <c r="C176" s="177" t="s">
        <v>351</v>
      </c>
      <c r="D176" s="158"/>
      <c r="E176" s="159">
        <v>20.399999999999999</v>
      </c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R176" s="157"/>
      <c r="S176" s="157"/>
      <c r="T176" s="157"/>
      <c r="U176" s="157"/>
      <c r="V176" s="157"/>
      <c r="W176" s="157"/>
      <c r="X176" s="157"/>
      <c r="Y176" s="148"/>
      <c r="Z176" s="148"/>
      <c r="AA176" s="148"/>
      <c r="AB176" s="148"/>
      <c r="AC176" s="148"/>
      <c r="AD176" s="148"/>
      <c r="AE176" s="148"/>
      <c r="AF176" s="148"/>
      <c r="AG176" s="148" t="s">
        <v>146</v>
      </c>
      <c r="AH176" s="148">
        <v>0</v>
      </c>
      <c r="AI176" s="148"/>
      <c r="AJ176" s="148"/>
      <c r="AK176" s="148"/>
      <c r="AL176" s="148"/>
      <c r="AM176" s="148"/>
      <c r="AN176" s="148"/>
      <c r="AO176" s="148"/>
      <c r="AP176" s="148"/>
      <c r="AQ176" s="148"/>
      <c r="AR176" s="148"/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8"/>
      <c r="BC176" s="148"/>
      <c r="BD176" s="148"/>
      <c r="BE176" s="148"/>
      <c r="BF176" s="148"/>
      <c r="BG176" s="148"/>
      <c r="BH176" s="148"/>
    </row>
    <row r="177" spans="1:60" outlineLevel="1" x14ac:dyDescent="0.25">
      <c r="A177" s="155"/>
      <c r="B177" s="156"/>
      <c r="C177" s="240"/>
      <c r="D177" s="241"/>
      <c r="E177" s="241"/>
      <c r="F177" s="241"/>
      <c r="G177" s="241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R177" s="157"/>
      <c r="S177" s="157"/>
      <c r="T177" s="157"/>
      <c r="U177" s="157"/>
      <c r="V177" s="157"/>
      <c r="W177" s="157"/>
      <c r="X177" s="157"/>
      <c r="Y177" s="148"/>
      <c r="Z177" s="148"/>
      <c r="AA177" s="148"/>
      <c r="AB177" s="148"/>
      <c r="AC177" s="148"/>
      <c r="AD177" s="148"/>
      <c r="AE177" s="148"/>
      <c r="AF177" s="148"/>
      <c r="AG177" s="148" t="s">
        <v>147</v>
      </c>
      <c r="AH177" s="148"/>
      <c r="AI177" s="148"/>
      <c r="AJ177" s="148"/>
      <c r="AK177" s="148"/>
      <c r="AL177" s="148"/>
      <c r="AM177" s="148"/>
      <c r="AN177" s="148"/>
      <c r="AO177" s="148"/>
      <c r="AP177" s="148"/>
      <c r="AQ177" s="148"/>
      <c r="AR177" s="148"/>
      <c r="AS177" s="148"/>
      <c r="AT177" s="148"/>
      <c r="AU177" s="148"/>
      <c r="AV177" s="148"/>
      <c r="AW177" s="148"/>
      <c r="AX177" s="148"/>
      <c r="AY177" s="148"/>
      <c r="AZ177" s="148"/>
      <c r="BA177" s="148"/>
      <c r="BB177" s="148"/>
      <c r="BC177" s="148"/>
      <c r="BD177" s="148"/>
      <c r="BE177" s="148"/>
      <c r="BF177" s="148"/>
      <c r="BG177" s="148"/>
      <c r="BH177" s="148"/>
    </row>
    <row r="178" spans="1:60" outlineLevel="1" x14ac:dyDescent="0.25">
      <c r="A178" s="167">
        <v>41</v>
      </c>
      <c r="B178" s="168" t="s">
        <v>352</v>
      </c>
      <c r="C178" s="176" t="s">
        <v>353</v>
      </c>
      <c r="D178" s="169" t="s">
        <v>212</v>
      </c>
      <c r="E178" s="170">
        <v>5.7919999999999998</v>
      </c>
      <c r="F178" s="171"/>
      <c r="G178" s="172">
        <f>ROUND(E178*F178,2)</f>
        <v>0</v>
      </c>
      <c r="H178" s="171"/>
      <c r="I178" s="172">
        <f>ROUND(E178*H178,2)</f>
        <v>0</v>
      </c>
      <c r="J178" s="171"/>
      <c r="K178" s="172">
        <f>ROUND(E178*J178,2)</f>
        <v>0</v>
      </c>
      <c r="L178" s="172">
        <v>21</v>
      </c>
      <c r="M178" s="172">
        <f>G178*(1+L178/100)</f>
        <v>0</v>
      </c>
      <c r="N178" s="172">
        <v>2.5249999999999999</v>
      </c>
      <c r="O178" s="172">
        <f>ROUND(E178*N178,2)</f>
        <v>14.62</v>
      </c>
      <c r="P178" s="172">
        <v>0</v>
      </c>
      <c r="Q178" s="172">
        <f>ROUND(E178*P178,2)</f>
        <v>0</v>
      </c>
      <c r="R178" s="172" t="s">
        <v>354</v>
      </c>
      <c r="S178" s="172" t="s">
        <v>157</v>
      </c>
      <c r="T178" s="173" t="s">
        <v>157</v>
      </c>
      <c r="U178" s="157">
        <v>0.48</v>
      </c>
      <c r="V178" s="157">
        <f>ROUND(E178*U178,2)</f>
        <v>2.78</v>
      </c>
      <c r="W178" s="157"/>
      <c r="X178" s="157" t="s">
        <v>189</v>
      </c>
      <c r="Y178" s="148"/>
      <c r="Z178" s="148"/>
      <c r="AA178" s="148"/>
      <c r="AB178" s="148"/>
      <c r="AC178" s="148"/>
      <c r="AD178" s="148"/>
      <c r="AE178" s="148"/>
      <c r="AF178" s="148"/>
      <c r="AG178" s="148" t="s">
        <v>190</v>
      </c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</row>
    <row r="179" spans="1:60" outlineLevel="1" x14ac:dyDescent="0.25">
      <c r="A179" s="155"/>
      <c r="B179" s="156"/>
      <c r="C179" s="177" t="s">
        <v>355</v>
      </c>
      <c r="D179" s="158"/>
      <c r="E179" s="159">
        <v>5.7919999999999998</v>
      </c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48"/>
      <c r="Z179" s="148"/>
      <c r="AA179" s="148"/>
      <c r="AB179" s="148"/>
      <c r="AC179" s="148"/>
      <c r="AD179" s="148"/>
      <c r="AE179" s="148"/>
      <c r="AF179" s="148"/>
      <c r="AG179" s="148" t="s">
        <v>146</v>
      </c>
      <c r="AH179" s="148">
        <v>0</v>
      </c>
      <c r="AI179" s="148"/>
      <c r="AJ179" s="148"/>
      <c r="AK179" s="148"/>
      <c r="AL179" s="148"/>
      <c r="AM179" s="148"/>
      <c r="AN179" s="148"/>
      <c r="AO179" s="148"/>
      <c r="AP179" s="148"/>
      <c r="AQ179" s="148"/>
      <c r="AR179" s="148"/>
      <c r="AS179" s="148"/>
      <c r="AT179" s="148"/>
      <c r="AU179" s="148"/>
      <c r="AV179" s="148"/>
      <c r="AW179" s="148"/>
      <c r="AX179" s="148"/>
      <c r="AY179" s="148"/>
      <c r="AZ179" s="148"/>
      <c r="BA179" s="148"/>
      <c r="BB179" s="148"/>
      <c r="BC179" s="148"/>
      <c r="BD179" s="148"/>
      <c r="BE179" s="148"/>
      <c r="BF179" s="148"/>
      <c r="BG179" s="148"/>
      <c r="BH179" s="148"/>
    </row>
    <row r="180" spans="1:60" outlineLevel="1" x14ac:dyDescent="0.25">
      <c r="A180" s="155"/>
      <c r="B180" s="156"/>
      <c r="C180" s="240"/>
      <c r="D180" s="241"/>
      <c r="E180" s="241"/>
      <c r="F180" s="241"/>
      <c r="G180" s="241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48"/>
      <c r="Z180" s="148"/>
      <c r="AA180" s="148"/>
      <c r="AB180" s="148"/>
      <c r="AC180" s="148"/>
      <c r="AD180" s="148"/>
      <c r="AE180" s="148"/>
      <c r="AF180" s="148"/>
      <c r="AG180" s="148" t="s">
        <v>147</v>
      </c>
      <c r="AH180" s="148"/>
      <c r="AI180" s="148"/>
      <c r="AJ180" s="148"/>
      <c r="AK180" s="148"/>
      <c r="AL180" s="148"/>
      <c r="AM180" s="148"/>
      <c r="AN180" s="148"/>
      <c r="AO180" s="148"/>
      <c r="AP180" s="148"/>
      <c r="AQ180" s="148"/>
      <c r="AR180" s="148"/>
      <c r="AS180" s="148"/>
      <c r="AT180" s="148"/>
      <c r="AU180" s="148"/>
      <c r="AV180" s="148"/>
      <c r="AW180" s="148"/>
      <c r="AX180" s="148"/>
      <c r="AY180" s="148"/>
      <c r="AZ180" s="148"/>
      <c r="BA180" s="148"/>
      <c r="BB180" s="148"/>
      <c r="BC180" s="148"/>
      <c r="BD180" s="148"/>
      <c r="BE180" s="148"/>
      <c r="BF180" s="148"/>
      <c r="BG180" s="148"/>
      <c r="BH180" s="148"/>
    </row>
    <row r="181" spans="1:60" outlineLevel="1" x14ac:dyDescent="0.25">
      <c r="A181" s="167">
        <v>42</v>
      </c>
      <c r="B181" s="168" t="s">
        <v>356</v>
      </c>
      <c r="C181" s="176" t="s">
        <v>357</v>
      </c>
      <c r="D181" s="169" t="s">
        <v>187</v>
      </c>
      <c r="E181" s="170">
        <v>28.96</v>
      </c>
      <c r="F181" s="171"/>
      <c r="G181" s="172">
        <f>ROUND(E181*F181,2)</f>
        <v>0</v>
      </c>
      <c r="H181" s="171"/>
      <c r="I181" s="172">
        <f>ROUND(E181*H181,2)</f>
        <v>0</v>
      </c>
      <c r="J181" s="171"/>
      <c r="K181" s="172">
        <f>ROUND(E181*J181,2)</f>
        <v>0</v>
      </c>
      <c r="L181" s="172">
        <v>21</v>
      </c>
      <c r="M181" s="172">
        <f>G181*(1+L181/100)</f>
        <v>0</v>
      </c>
      <c r="N181" s="172">
        <v>3.6339999999999997E-2</v>
      </c>
      <c r="O181" s="172">
        <f>ROUND(E181*N181,2)</f>
        <v>1.05</v>
      </c>
      <c r="P181" s="172">
        <v>0</v>
      </c>
      <c r="Q181" s="172">
        <f>ROUND(E181*P181,2)</f>
        <v>0</v>
      </c>
      <c r="R181" s="172" t="s">
        <v>354</v>
      </c>
      <c r="S181" s="172" t="s">
        <v>157</v>
      </c>
      <c r="T181" s="173" t="s">
        <v>157</v>
      </c>
      <c r="U181" s="157">
        <v>0.53</v>
      </c>
      <c r="V181" s="157">
        <f>ROUND(E181*U181,2)</f>
        <v>15.35</v>
      </c>
      <c r="W181" s="157"/>
      <c r="X181" s="157" t="s">
        <v>189</v>
      </c>
      <c r="Y181" s="148"/>
      <c r="Z181" s="148"/>
      <c r="AA181" s="148"/>
      <c r="AB181" s="148"/>
      <c r="AC181" s="148"/>
      <c r="AD181" s="148"/>
      <c r="AE181" s="148"/>
      <c r="AF181" s="148"/>
      <c r="AG181" s="148" t="s">
        <v>190</v>
      </c>
      <c r="AH181" s="148"/>
      <c r="AI181" s="148"/>
      <c r="AJ181" s="148"/>
      <c r="AK181" s="148"/>
      <c r="AL181" s="148"/>
      <c r="AM181" s="148"/>
      <c r="AN181" s="148"/>
      <c r="AO181" s="148"/>
      <c r="AP181" s="148"/>
      <c r="AQ181" s="148"/>
      <c r="AR181" s="148"/>
      <c r="AS181" s="148"/>
      <c r="AT181" s="148"/>
      <c r="AU181" s="148"/>
      <c r="AV181" s="148"/>
      <c r="AW181" s="148"/>
      <c r="AX181" s="148"/>
      <c r="AY181" s="148"/>
      <c r="AZ181" s="148"/>
      <c r="BA181" s="148"/>
      <c r="BB181" s="148"/>
      <c r="BC181" s="148"/>
      <c r="BD181" s="148"/>
      <c r="BE181" s="148"/>
      <c r="BF181" s="148"/>
      <c r="BG181" s="148"/>
      <c r="BH181" s="148"/>
    </row>
    <row r="182" spans="1:60" ht="21" outlineLevel="1" x14ac:dyDescent="0.25">
      <c r="A182" s="155"/>
      <c r="B182" s="156"/>
      <c r="C182" s="249" t="s">
        <v>358</v>
      </c>
      <c r="D182" s="250"/>
      <c r="E182" s="250"/>
      <c r="F182" s="250"/>
      <c r="G182" s="250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R182" s="157"/>
      <c r="S182" s="157"/>
      <c r="T182" s="157"/>
      <c r="U182" s="157"/>
      <c r="V182" s="157"/>
      <c r="W182" s="157"/>
      <c r="X182" s="157"/>
      <c r="Y182" s="148"/>
      <c r="Z182" s="148"/>
      <c r="AA182" s="148"/>
      <c r="AB182" s="148"/>
      <c r="AC182" s="148"/>
      <c r="AD182" s="148"/>
      <c r="AE182" s="148"/>
      <c r="AF182" s="148"/>
      <c r="AG182" s="148" t="s">
        <v>192</v>
      </c>
      <c r="AH182" s="148"/>
      <c r="AI182" s="148"/>
      <c r="AJ182" s="148"/>
      <c r="AK182" s="148"/>
      <c r="AL182" s="148"/>
      <c r="AM182" s="148"/>
      <c r="AN182" s="148"/>
      <c r="AO182" s="148"/>
      <c r="AP182" s="148"/>
      <c r="AQ182" s="148"/>
      <c r="AR182" s="148"/>
      <c r="AS182" s="148"/>
      <c r="AT182" s="148"/>
      <c r="AU182" s="148"/>
      <c r="AV182" s="148"/>
      <c r="AW182" s="148"/>
      <c r="AX182" s="148"/>
      <c r="AY182" s="148"/>
      <c r="AZ182" s="148"/>
      <c r="BA182" s="181" t="str">
        <f>C182</f>
        <v>svislé nebo šikmé (odkloněné), půdorysně přímé nebo zalomené, stěn základových pasů ve volných nebo zapažených jámách, rýhách, šachtách, včetně případných vzpěr,</v>
      </c>
      <c r="BB182" s="148"/>
      <c r="BC182" s="148"/>
      <c r="BD182" s="148"/>
      <c r="BE182" s="148"/>
      <c r="BF182" s="148"/>
      <c r="BG182" s="148"/>
      <c r="BH182" s="148"/>
    </row>
    <row r="183" spans="1:60" outlineLevel="1" x14ac:dyDescent="0.25">
      <c r="A183" s="155"/>
      <c r="B183" s="156"/>
      <c r="C183" s="177" t="s">
        <v>359</v>
      </c>
      <c r="D183" s="158"/>
      <c r="E183" s="159">
        <v>28.96</v>
      </c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R183" s="157"/>
      <c r="S183" s="157"/>
      <c r="T183" s="157"/>
      <c r="U183" s="157"/>
      <c r="V183" s="157"/>
      <c r="W183" s="157"/>
      <c r="X183" s="157"/>
      <c r="Y183" s="148"/>
      <c r="Z183" s="148"/>
      <c r="AA183" s="148"/>
      <c r="AB183" s="148"/>
      <c r="AC183" s="148"/>
      <c r="AD183" s="148"/>
      <c r="AE183" s="148"/>
      <c r="AF183" s="148"/>
      <c r="AG183" s="148" t="s">
        <v>146</v>
      </c>
      <c r="AH183" s="148">
        <v>0</v>
      </c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48"/>
      <c r="AW183" s="148"/>
      <c r="AX183" s="148"/>
      <c r="AY183" s="148"/>
      <c r="AZ183" s="148"/>
      <c r="BA183" s="148"/>
      <c r="BB183" s="148"/>
      <c r="BC183" s="148"/>
      <c r="BD183" s="148"/>
      <c r="BE183" s="148"/>
      <c r="BF183" s="148"/>
      <c r="BG183" s="148"/>
      <c r="BH183" s="148"/>
    </row>
    <row r="184" spans="1:60" outlineLevel="1" x14ac:dyDescent="0.25">
      <c r="A184" s="155"/>
      <c r="B184" s="156"/>
      <c r="C184" s="240"/>
      <c r="D184" s="241"/>
      <c r="E184" s="241"/>
      <c r="F184" s="241"/>
      <c r="G184" s="241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48"/>
      <c r="Z184" s="148"/>
      <c r="AA184" s="148"/>
      <c r="AB184" s="148"/>
      <c r="AC184" s="148"/>
      <c r="AD184" s="148"/>
      <c r="AE184" s="148"/>
      <c r="AF184" s="148"/>
      <c r="AG184" s="148" t="s">
        <v>147</v>
      </c>
      <c r="AH184" s="148"/>
      <c r="AI184" s="148"/>
      <c r="AJ184" s="148"/>
      <c r="AK184" s="148"/>
      <c r="AL184" s="148"/>
      <c r="AM184" s="148"/>
      <c r="AN184" s="148"/>
      <c r="AO184" s="148"/>
      <c r="AP184" s="148"/>
      <c r="AQ184" s="148"/>
      <c r="AR184" s="148"/>
      <c r="AS184" s="148"/>
      <c r="AT184" s="148"/>
      <c r="AU184" s="148"/>
      <c r="AV184" s="148"/>
      <c r="AW184" s="148"/>
      <c r="AX184" s="148"/>
      <c r="AY184" s="148"/>
      <c r="AZ184" s="148"/>
      <c r="BA184" s="148"/>
      <c r="BB184" s="148"/>
      <c r="BC184" s="148"/>
      <c r="BD184" s="148"/>
      <c r="BE184" s="148"/>
      <c r="BF184" s="148"/>
      <c r="BG184" s="148"/>
      <c r="BH184" s="148"/>
    </row>
    <row r="185" spans="1:60" outlineLevel="1" x14ac:dyDescent="0.25">
      <c r="A185" s="167">
        <v>43</v>
      </c>
      <c r="B185" s="168" t="s">
        <v>360</v>
      </c>
      <c r="C185" s="176" t="s">
        <v>361</v>
      </c>
      <c r="D185" s="169" t="s">
        <v>187</v>
      </c>
      <c r="E185" s="170">
        <v>28.96</v>
      </c>
      <c r="F185" s="171"/>
      <c r="G185" s="172">
        <f>ROUND(E185*F185,2)</f>
        <v>0</v>
      </c>
      <c r="H185" s="171"/>
      <c r="I185" s="172">
        <f>ROUND(E185*H185,2)</f>
        <v>0</v>
      </c>
      <c r="J185" s="171"/>
      <c r="K185" s="172">
        <f>ROUND(E185*J185,2)</f>
        <v>0</v>
      </c>
      <c r="L185" s="172">
        <v>21</v>
      </c>
      <c r="M185" s="172">
        <f>G185*(1+L185/100)</f>
        <v>0</v>
      </c>
      <c r="N185" s="172">
        <v>0</v>
      </c>
      <c r="O185" s="172">
        <f>ROUND(E185*N185,2)</f>
        <v>0</v>
      </c>
      <c r="P185" s="172">
        <v>0</v>
      </c>
      <c r="Q185" s="172">
        <f>ROUND(E185*P185,2)</f>
        <v>0</v>
      </c>
      <c r="R185" s="172" t="s">
        <v>354</v>
      </c>
      <c r="S185" s="172" t="s">
        <v>157</v>
      </c>
      <c r="T185" s="173" t="s">
        <v>157</v>
      </c>
      <c r="U185" s="157">
        <v>0.32</v>
      </c>
      <c r="V185" s="157">
        <f>ROUND(E185*U185,2)</f>
        <v>9.27</v>
      </c>
      <c r="W185" s="157"/>
      <c r="X185" s="157" t="s">
        <v>189</v>
      </c>
      <c r="Y185" s="148"/>
      <c r="Z185" s="148"/>
      <c r="AA185" s="148"/>
      <c r="AB185" s="148"/>
      <c r="AC185" s="148"/>
      <c r="AD185" s="148"/>
      <c r="AE185" s="148"/>
      <c r="AF185" s="148"/>
      <c r="AG185" s="148" t="s">
        <v>190</v>
      </c>
      <c r="AH185" s="148"/>
      <c r="AI185" s="148"/>
      <c r="AJ185" s="148"/>
      <c r="AK185" s="148"/>
      <c r="AL185" s="148"/>
      <c r="AM185" s="148"/>
      <c r="AN185" s="148"/>
      <c r="AO185" s="148"/>
      <c r="AP185" s="148"/>
      <c r="AQ185" s="148"/>
      <c r="AR185" s="148"/>
      <c r="AS185" s="148"/>
      <c r="AT185" s="148"/>
      <c r="AU185" s="148"/>
      <c r="AV185" s="148"/>
      <c r="AW185" s="148"/>
      <c r="AX185" s="148"/>
      <c r="AY185" s="148"/>
      <c r="AZ185" s="148"/>
      <c r="BA185" s="148"/>
      <c r="BB185" s="148"/>
      <c r="BC185" s="148"/>
      <c r="BD185" s="148"/>
      <c r="BE185" s="148"/>
      <c r="BF185" s="148"/>
      <c r="BG185" s="148"/>
      <c r="BH185" s="148"/>
    </row>
    <row r="186" spans="1:60" ht="21" outlineLevel="1" x14ac:dyDescent="0.25">
      <c r="A186" s="155"/>
      <c r="B186" s="156"/>
      <c r="C186" s="249" t="s">
        <v>358</v>
      </c>
      <c r="D186" s="250"/>
      <c r="E186" s="250"/>
      <c r="F186" s="250"/>
      <c r="G186" s="250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48"/>
      <c r="Z186" s="148"/>
      <c r="AA186" s="148"/>
      <c r="AB186" s="148"/>
      <c r="AC186" s="148"/>
      <c r="AD186" s="148"/>
      <c r="AE186" s="148"/>
      <c r="AF186" s="148"/>
      <c r="AG186" s="148" t="s">
        <v>192</v>
      </c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81" t="str">
        <f>C186</f>
        <v>svislé nebo šikmé (odkloněné), půdorysně přímé nebo zalomené, stěn základových pasů ve volných nebo zapažených jámách, rýhách, šachtách, včetně případných vzpěr,</v>
      </c>
      <c r="BB186" s="148"/>
      <c r="BC186" s="148"/>
      <c r="BD186" s="148"/>
      <c r="BE186" s="148"/>
      <c r="BF186" s="148"/>
      <c r="BG186" s="148"/>
      <c r="BH186" s="148"/>
    </row>
    <row r="187" spans="1:60" outlineLevel="1" x14ac:dyDescent="0.25">
      <c r="A187" s="155"/>
      <c r="B187" s="156"/>
      <c r="C187" s="177" t="s">
        <v>359</v>
      </c>
      <c r="D187" s="158"/>
      <c r="E187" s="159">
        <v>28.96</v>
      </c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48"/>
      <c r="Z187" s="148"/>
      <c r="AA187" s="148"/>
      <c r="AB187" s="148"/>
      <c r="AC187" s="148"/>
      <c r="AD187" s="148"/>
      <c r="AE187" s="148"/>
      <c r="AF187" s="148"/>
      <c r="AG187" s="148" t="s">
        <v>146</v>
      </c>
      <c r="AH187" s="148">
        <v>0</v>
      </c>
      <c r="AI187" s="148"/>
      <c r="AJ187" s="148"/>
      <c r="AK187" s="148"/>
      <c r="AL187" s="148"/>
      <c r="AM187" s="148"/>
      <c r="AN187" s="148"/>
      <c r="AO187" s="148"/>
      <c r="AP187" s="148"/>
      <c r="AQ187" s="148"/>
      <c r="AR187" s="148"/>
      <c r="AS187" s="148"/>
      <c r="AT187" s="148"/>
      <c r="AU187" s="148"/>
      <c r="AV187" s="148"/>
      <c r="AW187" s="148"/>
      <c r="AX187" s="148"/>
      <c r="AY187" s="148"/>
      <c r="AZ187" s="148"/>
      <c r="BA187" s="148"/>
      <c r="BB187" s="148"/>
      <c r="BC187" s="148"/>
      <c r="BD187" s="148"/>
      <c r="BE187" s="148"/>
      <c r="BF187" s="148"/>
      <c r="BG187" s="148"/>
      <c r="BH187" s="148"/>
    </row>
    <row r="188" spans="1:60" outlineLevel="1" x14ac:dyDescent="0.25">
      <c r="A188" s="155"/>
      <c r="B188" s="156"/>
      <c r="C188" s="240"/>
      <c r="D188" s="241"/>
      <c r="E188" s="241"/>
      <c r="F188" s="241"/>
      <c r="G188" s="241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48"/>
      <c r="Z188" s="148"/>
      <c r="AA188" s="148"/>
      <c r="AB188" s="148"/>
      <c r="AC188" s="148"/>
      <c r="AD188" s="148"/>
      <c r="AE188" s="148"/>
      <c r="AF188" s="148"/>
      <c r="AG188" s="148" t="s">
        <v>147</v>
      </c>
      <c r="AH188" s="148"/>
      <c r="AI188" s="148"/>
      <c r="AJ188" s="148"/>
      <c r="AK188" s="148"/>
      <c r="AL188" s="148"/>
      <c r="AM188" s="148"/>
      <c r="AN188" s="148"/>
      <c r="AO188" s="148"/>
      <c r="AP188" s="148"/>
      <c r="AQ188" s="148"/>
      <c r="AR188" s="148"/>
      <c r="AS188" s="148"/>
      <c r="AT188" s="148"/>
      <c r="AU188" s="148"/>
      <c r="AV188" s="148"/>
      <c r="AW188" s="148"/>
      <c r="AX188" s="148"/>
      <c r="AY188" s="148"/>
      <c r="AZ188" s="148"/>
      <c r="BA188" s="148"/>
      <c r="BB188" s="148"/>
      <c r="BC188" s="148"/>
      <c r="BD188" s="148"/>
      <c r="BE188" s="148"/>
      <c r="BF188" s="148"/>
      <c r="BG188" s="148"/>
      <c r="BH188" s="148"/>
    </row>
    <row r="189" spans="1:60" outlineLevel="1" x14ac:dyDescent="0.25">
      <c r="A189" s="167">
        <v>44</v>
      </c>
      <c r="B189" s="168" t="s">
        <v>362</v>
      </c>
      <c r="C189" s="176" t="s">
        <v>363</v>
      </c>
      <c r="D189" s="169" t="s">
        <v>347</v>
      </c>
      <c r="E189" s="170">
        <v>58.71</v>
      </c>
      <c r="F189" s="171"/>
      <c r="G189" s="172">
        <f>ROUND(E189*F189,2)</f>
        <v>0</v>
      </c>
      <c r="H189" s="171"/>
      <c r="I189" s="172">
        <f>ROUND(E189*H189,2)</f>
        <v>0</v>
      </c>
      <c r="J189" s="171"/>
      <c r="K189" s="172">
        <f>ROUND(E189*J189,2)</f>
        <v>0</v>
      </c>
      <c r="L189" s="172">
        <v>21</v>
      </c>
      <c r="M189" s="172">
        <f>G189*(1+L189/100)</f>
        <v>0</v>
      </c>
      <c r="N189" s="172">
        <v>5.9999999999999995E-4</v>
      </c>
      <c r="O189" s="172">
        <f>ROUND(E189*N189,2)</f>
        <v>0.04</v>
      </c>
      <c r="P189" s="172">
        <v>0</v>
      </c>
      <c r="Q189" s="172">
        <f>ROUND(E189*P189,2)</f>
        <v>0</v>
      </c>
      <c r="R189" s="172" t="s">
        <v>321</v>
      </c>
      <c r="S189" s="172" t="s">
        <v>157</v>
      </c>
      <c r="T189" s="173" t="s">
        <v>157</v>
      </c>
      <c r="U189" s="157">
        <v>0</v>
      </c>
      <c r="V189" s="157">
        <f>ROUND(E189*U189,2)</f>
        <v>0</v>
      </c>
      <c r="W189" s="157"/>
      <c r="X189" s="157" t="s">
        <v>322</v>
      </c>
      <c r="Y189" s="148"/>
      <c r="Z189" s="148"/>
      <c r="AA189" s="148"/>
      <c r="AB189" s="148"/>
      <c r="AC189" s="148"/>
      <c r="AD189" s="148"/>
      <c r="AE189" s="148"/>
      <c r="AF189" s="148"/>
      <c r="AG189" s="148" t="s">
        <v>323</v>
      </c>
      <c r="AH189" s="148"/>
      <c r="AI189" s="148"/>
      <c r="AJ189" s="148"/>
      <c r="AK189" s="148"/>
      <c r="AL189" s="148"/>
      <c r="AM189" s="148"/>
      <c r="AN189" s="148"/>
      <c r="AO189" s="148"/>
      <c r="AP189" s="148"/>
      <c r="AQ189" s="148"/>
      <c r="AR189" s="148"/>
      <c r="AS189" s="148"/>
      <c r="AT189" s="148"/>
      <c r="AU189" s="148"/>
      <c r="AV189" s="148"/>
      <c r="AW189" s="148"/>
      <c r="AX189" s="148"/>
      <c r="AY189" s="148"/>
      <c r="AZ189" s="148"/>
      <c r="BA189" s="148"/>
      <c r="BB189" s="148"/>
      <c r="BC189" s="148"/>
      <c r="BD189" s="148"/>
      <c r="BE189" s="148"/>
      <c r="BF189" s="148"/>
      <c r="BG189" s="148"/>
      <c r="BH189" s="148"/>
    </row>
    <row r="190" spans="1:60" outlineLevel="1" x14ac:dyDescent="0.25">
      <c r="A190" s="155"/>
      <c r="B190" s="156"/>
      <c r="C190" s="177" t="s">
        <v>364</v>
      </c>
      <c r="D190" s="158"/>
      <c r="E190" s="159">
        <v>37.698</v>
      </c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48"/>
      <c r="Z190" s="148"/>
      <c r="AA190" s="148"/>
      <c r="AB190" s="148"/>
      <c r="AC190" s="148"/>
      <c r="AD190" s="148"/>
      <c r="AE190" s="148"/>
      <c r="AF190" s="148"/>
      <c r="AG190" s="148" t="s">
        <v>146</v>
      </c>
      <c r="AH190" s="148">
        <v>0</v>
      </c>
      <c r="AI190" s="148"/>
      <c r="AJ190" s="148"/>
      <c r="AK190" s="148"/>
      <c r="AL190" s="148"/>
      <c r="AM190" s="148"/>
      <c r="AN190" s="148"/>
      <c r="AO190" s="148"/>
      <c r="AP190" s="148"/>
      <c r="AQ190" s="148"/>
      <c r="AR190" s="148"/>
      <c r="AS190" s="148"/>
      <c r="AT190" s="148"/>
      <c r="AU190" s="148"/>
      <c r="AV190" s="148"/>
      <c r="AW190" s="148"/>
      <c r="AX190" s="148"/>
      <c r="AY190" s="148"/>
      <c r="AZ190" s="148"/>
      <c r="BA190" s="148"/>
      <c r="BB190" s="148"/>
      <c r="BC190" s="148"/>
      <c r="BD190" s="148"/>
      <c r="BE190" s="148"/>
      <c r="BF190" s="148"/>
      <c r="BG190" s="148"/>
      <c r="BH190" s="148"/>
    </row>
    <row r="191" spans="1:60" outlineLevel="1" x14ac:dyDescent="0.25">
      <c r="A191" s="155"/>
      <c r="B191" s="156"/>
      <c r="C191" s="177" t="s">
        <v>365</v>
      </c>
      <c r="D191" s="158"/>
      <c r="E191" s="159">
        <v>21.012</v>
      </c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48"/>
      <c r="Z191" s="148"/>
      <c r="AA191" s="148"/>
      <c r="AB191" s="148"/>
      <c r="AC191" s="148"/>
      <c r="AD191" s="148"/>
      <c r="AE191" s="148"/>
      <c r="AF191" s="148"/>
      <c r="AG191" s="148" t="s">
        <v>146</v>
      </c>
      <c r="AH191" s="148">
        <v>0</v>
      </c>
      <c r="AI191" s="148"/>
      <c r="AJ191" s="148"/>
      <c r="AK191" s="148"/>
      <c r="AL191" s="148"/>
      <c r="AM191" s="148"/>
      <c r="AN191" s="148"/>
      <c r="AO191" s="148"/>
      <c r="AP191" s="148"/>
      <c r="AQ191" s="148"/>
      <c r="AR191" s="148"/>
      <c r="AS191" s="148"/>
      <c r="AT191" s="148"/>
      <c r="AU191" s="148"/>
      <c r="AV191" s="148"/>
      <c r="AW191" s="148"/>
      <c r="AX191" s="148"/>
      <c r="AY191" s="148"/>
      <c r="AZ191" s="148"/>
      <c r="BA191" s="148"/>
      <c r="BB191" s="148"/>
      <c r="BC191" s="148"/>
      <c r="BD191" s="148"/>
      <c r="BE191" s="148"/>
      <c r="BF191" s="148"/>
      <c r="BG191" s="148"/>
      <c r="BH191" s="148"/>
    </row>
    <row r="192" spans="1:60" outlineLevel="1" x14ac:dyDescent="0.25">
      <c r="A192" s="155"/>
      <c r="B192" s="156"/>
      <c r="C192" s="240"/>
      <c r="D192" s="241"/>
      <c r="E192" s="241"/>
      <c r="F192" s="241"/>
      <c r="G192" s="241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R192" s="157"/>
      <c r="S192" s="157"/>
      <c r="T192" s="157"/>
      <c r="U192" s="157"/>
      <c r="V192" s="157"/>
      <c r="W192" s="157"/>
      <c r="X192" s="157"/>
      <c r="Y192" s="148"/>
      <c r="Z192" s="148"/>
      <c r="AA192" s="148"/>
      <c r="AB192" s="148"/>
      <c r="AC192" s="148"/>
      <c r="AD192" s="148"/>
      <c r="AE192" s="148"/>
      <c r="AF192" s="148"/>
      <c r="AG192" s="148" t="s">
        <v>147</v>
      </c>
      <c r="AH192" s="148"/>
      <c r="AI192" s="148"/>
      <c r="AJ192" s="148"/>
      <c r="AK192" s="148"/>
      <c r="AL192" s="148"/>
      <c r="AM192" s="148"/>
      <c r="AN192" s="148"/>
      <c r="AO192" s="148"/>
      <c r="AP192" s="148"/>
      <c r="AQ192" s="148"/>
      <c r="AR192" s="148"/>
      <c r="AS192" s="148"/>
      <c r="AT192" s="148"/>
      <c r="AU192" s="148"/>
      <c r="AV192" s="148"/>
      <c r="AW192" s="148"/>
      <c r="AX192" s="148"/>
      <c r="AY192" s="148"/>
      <c r="AZ192" s="148"/>
      <c r="BA192" s="148"/>
      <c r="BB192" s="148"/>
      <c r="BC192" s="148"/>
      <c r="BD192" s="148"/>
      <c r="BE192" s="148"/>
      <c r="BF192" s="148"/>
      <c r="BG192" s="148"/>
      <c r="BH192" s="148"/>
    </row>
    <row r="193" spans="1:60" ht="20.399999999999999" outlineLevel="1" x14ac:dyDescent="0.25">
      <c r="A193" s="167">
        <v>45</v>
      </c>
      <c r="B193" s="168" t="s">
        <v>366</v>
      </c>
      <c r="C193" s="176" t="s">
        <v>367</v>
      </c>
      <c r="D193" s="169" t="s">
        <v>187</v>
      </c>
      <c r="E193" s="170">
        <v>120.97799999999999</v>
      </c>
      <c r="F193" s="171"/>
      <c r="G193" s="172">
        <f>ROUND(E193*F193,2)</f>
        <v>0</v>
      </c>
      <c r="H193" s="171"/>
      <c r="I193" s="172">
        <f>ROUND(E193*H193,2)</f>
        <v>0</v>
      </c>
      <c r="J193" s="171"/>
      <c r="K193" s="172">
        <f>ROUND(E193*J193,2)</f>
        <v>0</v>
      </c>
      <c r="L193" s="172">
        <v>21</v>
      </c>
      <c r="M193" s="172">
        <f>G193*(1+L193/100)</f>
        <v>0</v>
      </c>
      <c r="N193" s="172">
        <v>2.5000000000000001E-4</v>
      </c>
      <c r="O193" s="172">
        <f>ROUND(E193*N193,2)</f>
        <v>0.03</v>
      </c>
      <c r="P193" s="172">
        <v>0</v>
      </c>
      <c r="Q193" s="172">
        <f>ROUND(E193*P193,2)</f>
        <v>0</v>
      </c>
      <c r="R193" s="172" t="s">
        <v>321</v>
      </c>
      <c r="S193" s="172" t="s">
        <v>157</v>
      </c>
      <c r="T193" s="173" t="s">
        <v>157</v>
      </c>
      <c r="U193" s="157">
        <v>0</v>
      </c>
      <c r="V193" s="157">
        <f>ROUND(E193*U193,2)</f>
        <v>0</v>
      </c>
      <c r="W193" s="157"/>
      <c r="X193" s="157" t="s">
        <v>322</v>
      </c>
      <c r="Y193" s="148"/>
      <c r="Z193" s="148"/>
      <c r="AA193" s="148"/>
      <c r="AB193" s="148"/>
      <c r="AC193" s="148"/>
      <c r="AD193" s="148"/>
      <c r="AE193" s="148"/>
      <c r="AF193" s="148"/>
      <c r="AG193" s="148" t="s">
        <v>323</v>
      </c>
      <c r="AH193" s="148"/>
      <c r="AI193" s="148"/>
      <c r="AJ193" s="148"/>
      <c r="AK193" s="148"/>
      <c r="AL193" s="148"/>
      <c r="AM193" s="148"/>
      <c r="AN193" s="148"/>
      <c r="AO193" s="148"/>
      <c r="AP193" s="148"/>
      <c r="AQ193" s="148"/>
      <c r="AR193" s="148"/>
      <c r="AS193" s="148"/>
      <c r="AT193" s="148"/>
      <c r="AU193" s="148"/>
      <c r="AV193" s="148"/>
      <c r="AW193" s="148"/>
      <c r="AX193" s="148"/>
      <c r="AY193" s="148"/>
      <c r="AZ193" s="148"/>
      <c r="BA193" s="148"/>
      <c r="BB193" s="148"/>
      <c r="BC193" s="148"/>
      <c r="BD193" s="148"/>
      <c r="BE193" s="148"/>
      <c r="BF193" s="148"/>
      <c r="BG193" s="148"/>
      <c r="BH193" s="148"/>
    </row>
    <row r="194" spans="1:60" outlineLevel="1" x14ac:dyDescent="0.25">
      <c r="A194" s="155"/>
      <c r="B194" s="156"/>
      <c r="C194" s="177" t="s">
        <v>368</v>
      </c>
      <c r="D194" s="158"/>
      <c r="E194" s="159">
        <v>120.97799999999999</v>
      </c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48"/>
      <c r="Z194" s="148"/>
      <c r="AA194" s="148"/>
      <c r="AB194" s="148"/>
      <c r="AC194" s="148"/>
      <c r="AD194" s="148"/>
      <c r="AE194" s="148"/>
      <c r="AF194" s="148"/>
      <c r="AG194" s="148" t="s">
        <v>146</v>
      </c>
      <c r="AH194" s="148">
        <v>0</v>
      </c>
      <c r="AI194" s="148"/>
      <c r="AJ194" s="148"/>
      <c r="AK194" s="148"/>
      <c r="AL194" s="148"/>
      <c r="AM194" s="148"/>
      <c r="AN194" s="148"/>
      <c r="AO194" s="148"/>
      <c r="AP194" s="148"/>
      <c r="AQ194" s="148"/>
      <c r="AR194" s="148"/>
      <c r="AS194" s="148"/>
      <c r="AT194" s="148"/>
      <c r="AU194" s="148"/>
      <c r="AV194" s="148"/>
      <c r="AW194" s="148"/>
      <c r="AX194" s="148"/>
      <c r="AY194" s="148"/>
      <c r="AZ194" s="148"/>
      <c r="BA194" s="148"/>
      <c r="BB194" s="148"/>
      <c r="BC194" s="148"/>
      <c r="BD194" s="148"/>
      <c r="BE194" s="148"/>
      <c r="BF194" s="148"/>
      <c r="BG194" s="148"/>
      <c r="BH194" s="148"/>
    </row>
    <row r="195" spans="1:60" outlineLevel="1" x14ac:dyDescent="0.25">
      <c r="A195" s="155"/>
      <c r="B195" s="156"/>
      <c r="C195" s="240"/>
      <c r="D195" s="241"/>
      <c r="E195" s="241"/>
      <c r="F195" s="241"/>
      <c r="G195" s="241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48"/>
      <c r="Z195" s="148"/>
      <c r="AA195" s="148"/>
      <c r="AB195" s="148"/>
      <c r="AC195" s="148"/>
      <c r="AD195" s="148"/>
      <c r="AE195" s="148"/>
      <c r="AF195" s="148"/>
      <c r="AG195" s="148" t="s">
        <v>147</v>
      </c>
      <c r="AH195" s="148"/>
      <c r="AI195" s="148"/>
      <c r="AJ195" s="148"/>
      <c r="AK195" s="148"/>
      <c r="AL195" s="148"/>
      <c r="AM195" s="148"/>
      <c r="AN195" s="148"/>
      <c r="AO195" s="148"/>
      <c r="AP195" s="148"/>
      <c r="AQ195" s="148"/>
      <c r="AR195" s="148"/>
      <c r="AS195" s="148"/>
      <c r="AT195" s="148"/>
      <c r="AU195" s="148"/>
      <c r="AV195" s="148"/>
      <c r="AW195" s="148"/>
      <c r="AX195" s="148"/>
      <c r="AY195" s="148"/>
      <c r="AZ195" s="148"/>
      <c r="BA195" s="148"/>
      <c r="BB195" s="148"/>
      <c r="BC195" s="148"/>
      <c r="BD195" s="148"/>
      <c r="BE195" s="148"/>
      <c r="BF195" s="148"/>
      <c r="BG195" s="148"/>
      <c r="BH195" s="148"/>
    </row>
    <row r="196" spans="1:60" x14ac:dyDescent="0.25">
      <c r="A196" s="161" t="s">
        <v>136</v>
      </c>
      <c r="B196" s="162" t="s">
        <v>78</v>
      </c>
      <c r="C196" s="175" t="s">
        <v>79</v>
      </c>
      <c r="D196" s="163"/>
      <c r="E196" s="164"/>
      <c r="F196" s="165"/>
      <c r="G196" s="165">
        <f>SUMIF(AG197:AG209,"&lt;&gt;NOR",G197:G209)</f>
        <v>0</v>
      </c>
      <c r="H196" s="165"/>
      <c r="I196" s="165">
        <f>SUM(I197:I209)</f>
        <v>0</v>
      </c>
      <c r="J196" s="165"/>
      <c r="K196" s="165">
        <f>SUM(K197:K209)</f>
        <v>0</v>
      </c>
      <c r="L196" s="165"/>
      <c r="M196" s="165">
        <f>SUM(M197:M209)</f>
        <v>0</v>
      </c>
      <c r="N196" s="165"/>
      <c r="O196" s="165">
        <f>SUM(O197:O209)</f>
        <v>12.4</v>
      </c>
      <c r="P196" s="165"/>
      <c r="Q196" s="165">
        <f>SUM(Q197:Q209)</f>
        <v>0</v>
      </c>
      <c r="R196" s="165"/>
      <c r="S196" s="165"/>
      <c r="T196" s="166"/>
      <c r="U196" s="160"/>
      <c r="V196" s="160">
        <f>SUM(V197:V209)</f>
        <v>98.33</v>
      </c>
      <c r="W196" s="160"/>
      <c r="X196" s="160"/>
      <c r="AG196" t="s">
        <v>137</v>
      </c>
    </row>
    <row r="197" spans="1:60" ht="20.399999999999999" outlineLevel="1" x14ac:dyDescent="0.25">
      <c r="A197" s="167">
        <v>46</v>
      </c>
      <c r="B197" s="168" t="s">
        <v>369</v>
      </c>
      <c r="C197" s="176" t="s">
        <v>370</v>
      </c>
      <c r="D197" s="169" t="s">
        <v>187</v>
      </c>
      <c r="E197" s="170">
        <v>20.079999999999998</v>
      </c>
      <c r="F197" s="171"/>
      <c r="G197" s="172">
        <f>ROUND(E197*F197,2)</f>
        <v>0</v>
      </c>
      <c r="H197" s="171"/>
      <c r="I197" s="172">
        <f>ROUND(E197*H197,2)</f>
        <v>0</v>
      </c>
      <c r="J197" s="171"/>
      <c r="K197" s="172">
        <f>ROUND(E197*J197,2)</f>
        <v>0</v>
      </c>
      <c r="L197" s="172">
        <v>21</v>
      </c>
      <c r="M197" s="172">
        <f>G197*(1+L197/100)</f>
        <v>0</v>
      </c>
      <c r="N197" s="172">
        <v>0.45145000000000002</v>
      </c>
      <c r="O197" s="172">
        <f>ROUND(E197*N197,2)</f>
        <v>9.07</v>
      </c>
      <c r="P197" s="172">
        <v>0</v>
      </c>
      <c r="Q197" s="172">
        <f>ROUND(E197*P197,2)</f>
        <v>0</v>
      </c>
      <c r="R197" s="172" t="s">
        <v>354</v>
      </c>
      <c r="S197" s="172" t="s">
        <v>157</v>
      </c>
      <c r="T197" s="173" t="s">
        <v>157</v>
      </c>
      <c r="U197" s="157">
        <v>0.9</v>
      </c>
      <c r="V197" s="157">
        <f>ROUND(E197*U197,2)</f>
        <v>18.07</v>
      </c>
      <c r="W197" s="157"/>
      <c r="X197" s="157" t="s">
        <v>189</v>
      </c>
      <c r="Y197" s="148"/>
      <c r="Z197" s="148"/>
      <c r="AA197" s="148"/>
      <c r="AB197" s="148"/>
      <c r="AC197" s="148"/>
      <c r="AD197" s="148"/>
      <c r="AE197" s="148"/>
      <c r="AF197" s="148"/>
      <c r="AG197" s="148" t="s">
        <v>190</v>
      </c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</row>
    <row r="198" spans="1:60" outlineLevel="1" x14ac:dyDescent="0.25">
      <c r="A198" s="155"/>
      <c r="B198" s="156"/>
      <c r="C198" s="177" t="s">
        <v>371</v>
      </c>
      <c r="D198" s="158"/>
      <c r="E198" s="159">
        <v>20.079999999999998</v>
      </c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48"/>
      <c r="Z198" s="148"/>
      <c r="AA198" s="148"/>
      <c r="AB198" s="148"/>
      <c r="AC198" s="148"/>
      <c r="AD198" s="148"/>
      <c r="AE198" s="148"/>
      <c r="AF198" s="148"/>
      <c r="AG198" s="148" t="s">
        <v>146</v>
      </c>
      <c r="AH198" s="148">
        <v>0</v>
      </c>
      <c r="AI198" s="148"/>
      <c r="AJ198" s="148"/>
      <c r="AK198" s="148"/>
      <c r="AL198" s="148"/>
      <c r="AM198" s="148"/>
      <c r="AN198" s="148"/>
      <c r="AO198" s="148"/>
      <c r="AP198" s="148"/>
      <c r="AQ198" s="148"/>
      <c r="AR198" s="148"/>
      <c r="AS198" s="148"/>
      <c r="AT198" s="148"/>
      <c r="AU198" s="148"/>
      <c r="AV198" s="148"/>
      <c r="AW198" s="148"/>
      <c r="AX198" s="148"/>
      <c r="AY198" s="148"/>
      <c r="AZ198" s="148"/>
      <c r="BA198" s="148"/>
      <c r="BB198" s="148"/>
      <c r="BC198" s="148"/>
      <c r="BD198" s="148"/>
      <c r="BE198" s="148"/>
      <c r="BF198" s="148"/>
      <c r="BG198" s="148"/>
      <c r="BH198" s="148"/>
    </row>
    <row r="199" spans="1:60" outlineLevel="1" x14ac:dyDescent="0.25">
      <c r="A199" s="155"/>
      <c r="B199" s="156"/>
      <c r="C199" s="240"/>
      <c r="D199" s="241"/>
      <c r="E199" s="241"/>
      <c r="F199" s="241"/>
      <c r="G199" s="241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R199" s="157"/>
      <c r="S199" s="157"/>
      <c r="T199" s="157"/>
      <c r="U199" s="157"/>
      <c r="V199" s="157"/>
      <c r="W199" s="157"/>
      <c r="X199" s="157"/>
      <c r="Y199" s="148"/>
      <c r="Z199" s="148"/>
      <c r="AA199" s="148"/>
      <c r="AB199" s="148"/>
      <c r="AC199" s="148"/>
      <c r="AD199" s="148"/>
      <c r="AE199" s="148"/>
      <c r="AF199" s="148"/>
      <c r="AG199" s="148" t="s">
        <v>147</v>
      </c>
      <c r="AH199" s="148"/>
      <c r="AI199" s="148"/>
      <c r="AJ199" s="148"/>
      <c r="AK199" s="148"/>
      <c r="AL199" s="148"/>
      <c r="AM199" s="148"/>
      <c r="AN199" s="148"/>
      <c r="AO199" s="148"/>
      <c r="AP199" s="148"/>
      <c r="AQ199" s="148"/>
      <c r="AR199" s="148"/>
      <c r="AS199" s="148"/>
      <c r="AT199" s="148"/>
      <c r="AU199" s="148"/>
      <c r="AV199" s="148"/>
      <c r="AW199" s="148"/>
      <c r="AX199" s="148"/>
      <c r="AY199" s="148"/>
      <c r="AZ199" s="148"/>
      <c r="BA199" s="148"/>
      <c r="BB199" s="148"/>
      <c r="BC199" s="148"/>
      <c r="BD199" s="148"/>
      <c r="BE199" s="148"/>
      <c r="BF199" s="148"/>
      <c r="BG199" s="148"/>
      <c r="BH199" s="148"/>
    </row>
    <row r="200" spans="1:60" ht="20.399999999999999" outlineLevel="1" x14ac:dyDescent="0.25">
      <c r="A200" s="167">
        <v>47</v>
      </c>
      <c r="B200" s="168" t="s">
        <v>372</v>
      </c>
      <c r="C200" s="176" t="s">
        <v>373</v>
      </c>
      <c r="D200" s="169" t="s">
        <v>347</v>
      </c>
      <c r="E200" s="170">
        <v>18.100000000000001</v>
      </c>
      <c r="F200" s="171"/>
      <c r="G200" s="172">
        <f>ROUND(E200*F200,2)</f>
        <v>0</v>
      </c>
      <c r="H200" s="171"/>
      <c r="I200" s="172">
        <f>ROUND(E200*H200,2)</f>
        <v>0</v>
      </c>
      <c r="J200" s="171"/>
      <c r="K200" s="172">
        <f>ROUND(E200*J200,2)</f>
        <v>0</v>
      </c>
      <c r="L200" s="172">
        <v>21</v>
      </c>
      <c r="M200" s="172">
        <f>G200*(1+L200/100)</f>
        <v>0</v>
      </c>
      <c r="N200" s="172">
        <v>5.3670000000000002E-2</v>
      </c>
      <c r="O200" s="172">
        <f>ROUND(E200*N200,2)</f>
        <v>0.97</v>
      </c>
      <c r="P200" s="172">
        <v>0</v>
      </c>
      <c r="Q200" s="172">
        <f>ROUND(E200*P200,2)</f>
        <v>0</v>
      </c>
      <c r="R200" s="172" t="s">
        <v>354</v>
      </c>
      <c r="S200" s="172" t="s">
        <v>157</v>
      </c>
      <c r="T200" s="173" t="s">
        <v>157</v>
      </c>
      <c r="U200" s="157">
        <v>0.24</v>
      </c>
      <c r="V200" s="157">
        <f>ROUND(E200*U200,2)</f>
        <v>4.34</v>
      </c>
      <c r="W200" s="157"/>
      <c r="X200" s="157" t="s">
        <v>189</v>
      </c>
      <c r="Y200" s="148"/>
      <c r="Z200" s="148"/>
      <c r="AA200" s="148"/>
      <c r="AB200" s="148"/>
      <c r="AC200" s="148"/>
      <c r="AD200" s="148"/>
      <c r="AE200" s="148"/>
      <c r="AF200" s="148"/>
      <c r="AG200" s="148" t="s">
        <v>190</v>
      </c>
      <c r="AH200" s="148"/>
      <c r="AI200" s="148"/>
      <c r="AJ200" s="148"/>
      <c r="AK200" s="148"/>
      <c r="AL200" s="148"/>
      <c r="AM200" s="148"/>
      <c r="AN200" s="148"/>
      <c r="AO200" s="148"/>
      <c r="AP200" s="148"/>
      <c r="AQ200" s="148"/>
      <c r="AR200" s="148"/>
      <c r="AS200" s="148"/>
      <c r="AT200" s="148"/>
      <c r="AU200" s="148"/>
      <c r="AV200" s="148"/>
      <c r="AW200" s="148"/>
      <c r="AX200" s="148"/>
      <c r="AY200" s="148"/>
      <c r="AZ200" s="148"/>
      <c r="BA200" s="148"/>
      <c r="BB200" s="148"/>
      <c r="BC200" s="148"/>
      <c r="BD200" s="148"/>
      <c r="BE200" s="148"/>
      <c r="BF200" s="148"/>
      <c r="BG200" s="148"/>
      <c r="BH200" s="148"/>
    </row>
    <row r="201" spans="1:60" outlineLevel="1" x14ac:dyDescent="0.25">
      <c r="A201" s="155"/>
      <c r="B201" s="156"/>
      <c r="C201" s="177" t="s">
        <v>374</v>
      </c>
      <c r="D201" s="158"/>
      <c r="E201" s="159">
        <v>18.100000000000001</v>
      </c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R201" s="157"/>
      <c r="S201" s="157"/>
      <c r="T201" s="157"/>
      <c r="U201" s="157"/>
      <c r="V201" s="157"/>
      <c r="W201" s="157"/>
      <c r="X201" s="157"/>
      <c r="Y201" s="148"/>
      <c r="Z201" s="148"/>
      <c r="AA201" s="148"/>
      <c r="AB201" s="148"/>
      <c r="AC201" s="148"/>
      <c r="AD201" s="148"/>
      <c r="AE201" s="148"/>
      <c r="AF201" s="148"/>
      <c r="AG201" s="148" t="s">
        <v>146</v>
      </c>
      <c r="AH201" s="148">
        <v>0</v>
      </c>
      <c r="AI201" s="148"/>
      <c r="AJ201" s="148"/>
      <c r="AK201" s="148"/>
      <c r="AL201" s="148"/>
      <c r="AM201" s="148"/>
      <c r="AN201" s="148"/>
      <c r="AO201" s="148"/>
      <c r="AP201" s="148"/>
      <c r="AQ201" s="148"/>
      <c r="AR201" s="148"/>
      <c r="AS201" s="148"/>
      <c r="AT201" s="148"/>
      <c r="AU201" s="148"/>
      <c r="AV201" s="148"/>
      <c r="AW201" s="148"/>
      <c r="AX201" s="148"/>
      <c r="AY201" s="148"/>
      <c r="AZ201" s="148"/>
      <c r="BA201" s="148"/>
      <c r="BB201" s="148"/>
      <c r="BC201" s="148"/>
      <c r="BD201" s="148"/>
      <c r="BE201" s="148"/>
      <c r="BF201" s="148"/>
      <c r="BG201" s="148"/>
      <c r="BH201" s="148"/>
    </row>
    <row r="202" spans="1:60" outlineLevel="1" x14ac:dyDescent="0.25">
      <c r="A202" s="155"/>
      <c r="B202" s="156"/>
      <c r="C202" s="240"/>
      <c r="D202" s="241"/>
      <c r="E202" s="241"/>
      <c r="F202" s="241"/>
      <c r="G202" s="241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48"/>
      <c r="Z202" s="148"/>
      <c r="AA202" s="148"/>
      <c r="AB202" s="148"/>
      <c r="AC202" s="148"/>
      <c r="AD202" s="148"/>
      <c r="AE202" s="148"/>
      <c r="AF202" s="148"/>
      <c r="AG202" s="148" t="s">
        <v>147</v>
      </c>
      <c r="AH202" s="148"/>
      <c r="AI202" s="148"/>
      <c r="AJ202" s="148"/>
      <c r="AK202" s="148"/>
      <c r="AL202" s="148"/>
      <c r="AM202" s="148"/>
      <c r="AN202" s="148"/>
      <c r="AO202" s="148"/>
      <c r="AP202" s="148"/>
      <c r="AQ202" s="148"/>
      <c r="AR202" s="148"/>
      <c r="AS202" s="148"/>
      <c r="AT202" s="148"/>
      <c r="AU202" s="148"/>
      <c r="AV202" s="148"/>
      <c r="AW202" s="148"/>
      <c r="AX202" s="148"/>
      <c r="AY202" s="148"/>
      <c r="AZ202" s="148"/>
      <c r="BA202" s="148"/>
      <c r="BB202" s="148"/>
      <c r="BC202" s="148"/>
      <c r="BD202" s="148"/>
      <c r="BE202" s="148"/>
      <c r="BF202" s="148"/>
      <c r="BG202" s="148"/>
      <c r="BH202" s="148"/>
    </row>
    <row r="203" spans="1:60" ht="20.399999999999999" outlineLevel="1" x14ac:dyDescent="0.25">
      <c r="A203" s="167">
        <v>48</v>
      </c>
      <c r="B203" s="168" t="s">
        <v>375</v>
      </c>
      <c r="C203" s="176" t="s">
        <v>376</v>
      </c>
      <c r="D203" s="169" t="s">
        <v>347</v>
      </c>
      <c r="E203" s="170">
        <v>11.2</v>
      </c>
      <c r="F203" s="171"/>
      <c r="G203" s="172">
        <f>ROUND(E203*F203,2)</f>
        <v>0</v>
      </c>
      <c r="H203" s="171"/>
      <c r="I203" s="172">
        <f>ROUND(E203*H203,2)</f>
        <v>0</v>
      </c>
      <c r="J203" s="171"/>
      <c r="K203" s="172">
        <f>ROUND(E203*J203,2)</f>
        <v>0</v>
      </c>
      <c r="L203" s="172">
        <v>21</v>
      </c>
      <c r="M203" s="172">
        <f>G203*(1+L203/100)</f>
        <v>0</v>
      </c>
      <c r="N203" s="172">
        <v>0.20935999999999999</v>
      </c>
      <c r="O203" s="172">
        <f>ROUND(E203*N203,2)</f>
        <v>2.34</v>
      </c>
      <c r="P203" s="172">
        <v>0</v>
      </c>
      <c r="Q203" s="172">
        <f>ROUND(E203*P203,2)</f>
        <v>0</v>
      </c>
      <c r="R203" s="172" t="s">
        <v>354</v>
      </c>
      <c r="S203" s="172" t="s">
        <v>157</v>
      </c>
      <c r="T203" s="173" t="s">
        <v>157</v>
      </c>
      <c r="U203" s="157">
        <v>0.36</v>
      </c>
      <c r="V203" s="157">
        <f>ROUND(E203*U203,2)</f>
        <v>4.03</v>
      </c>
      <c r="W203" s="157"/>
      <c r="X203" s="157" t="s">
        <v>189</v>
      </c>
      <c r="Y203" s="148"/>
      <c r="Z203" s="148"/>
      <c r="AA203" s="148"/>
      <c r="AB203" s="148"/>
      <c r="AC203" s="148"/>
      <c r="AD203" s="148"/>
      <c r="AE203" s="148"/>
      <c r="AF203" s="148"/>
      <c r="AG203" s="148" t="s">
        <v>190</v>
      </c>
      <c r="AH203" s="148"/>
      <c r="AI203" s="148"/>
      <c r="AJ203" s="148"/>
      <c r="AK203" s="148"/>
      <c r="AL203" s="148"/>
      <c r="AM203" s="148"/>
      <c r="AN203" s="148"/>
      <c r="AO203" s="148"/>
      <c r="AP203" s="148"/>
      <c r="AQ203" s="148"/>
      <c r="AR203" s="148"/>
      <c r="AS203" s="148"/>
      <c r="AT203" s="148"/>
      <c r="AU203" s="148"/>
      <c r="AV203" s="148"/>
      <c r="AW203" s="148"/>
      <c r="AX203" s="148"/>
      <c r="AY203" s="148"/>
      <c r="AZ203" s="148"/>
      <c r="BA203" s="148"/>
      <c r="BB203" s="148"/>
      <c r="BC203" s="148"/>
      <c r="BD203" s="148"/>
      <c r="BE203" s="148"/>
      <c r="BF203" s="148"/>
      <c r="BG203" s="148"/>
      <c r="BH203" s="148"/>
    </row>
    <row r="204" spans="1:60" outlineLevel="1" x14ac:dyDescent="0.25">
      <c r="A204" s="155"/>
      <c r="B204" s="156"/>
      <c r="C204" s="249" t="s">
        <v>377</v>
      </c>
      <c r="D204" s="250"/>
      <c r="E204" s="250"/>
      <c r="F204" s="250"/>
      <c r="G204" s="250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48"/>
      <c r="Z204" s="148"/>
      <c r="AA204" s="148"/>
      <c r="AB204" s="148"/>
      <c r="AC204" s="148"/>
      <c r="AD204" s="148"/>
      <c r="AE204" s="148"/>
      <c r="AF204" s="148"/>
      <c r="AG204" s="148" t="s">
        <v>192</v>
      </c>
      <c r="AH204" s="148"/>
      <c r="AI204" s="148"/>
      <c r="AJ204" s="148"/>
      <c r="AK204" s="148"/>
      <c r="AL204" s="148"/>
      <c r="AM204" s="148"/>
      <c r="AN204" s="148"/>
      <c r="AO204" s="148"/>
      <c r="AP204" s="148"/>
      <c r="AQ204" s="148"/>
      <c r="AR204" s="148"/>
      <c r="AS204" s="148"/>
      <c r="AT204" s="148"/>
      <c r="AU204" s="148"/>
      <c r="AV204" s="148"/>
      <c r="AW204" s="148"/>
      <c r="AX204" s="148"/>
      <c r="AY204" s="148"/>
      <c r="AZ204" s="148"/>
      <c r="BA204" s="148"/>
      <c r="BB204" s="148"/>
      <c r="BC204" s="148"/>
      <c r="BD204" s="148"/>
      <c r="BE204" s="148"/>
      <c r="BF204" s="148"/>
      <c r="BG204" s="148"/>
      <c r="BH204" s="148"/>
    </row>
    <row r="205" spans="1:60" outlineLevel="1" x14ac:dyDescent="0.25">
      <c r="A205" s="155"/>
      <c r="B205" s="156"/>
      <c r="C205" s="177" t="s">
        <v>378</v>
      </c>
      <c r="D205" s="158"/>
      <c r="E205" s="159">
        <v>11.2</v>
      </c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57"/>
      <c r="U205" s="157"/>
      <c r="V205" s="157"/>
      <c r="W205" s="157"/>
      <c r="X205" s="157"/>
      <c r="Y205" s="148"/>
      <c r="Z205" s="148"/>
      <c r="AA205" s="148"/>
      <c r="AB205" s="148"/>
      <c r="AC205" s="148"/>
      <c r="AD205" s="148"/>
      <c r="AE205" s="148"/>
      <c r="AF205" s="148"/>
      <c r="AG205" s="148" t="s">
        <v>146</v>
      </c>
      <c r="AH205" s="148">
        <v>0</v>
      </c>
      <c r="AI205" s="148"/>
      <c r="AJ205" s="148"/>
      <c r="AK205" s="148"/>
      <c r="AL205" s="148"/>
      <c r="AM205" s="148"/>
      <c r="AN205" s="148"/>
      <c r="AO205" s="148"/>
      <c r="AP205" s="148"/>
      <c r="AQ205" s="148"/>
      <c r="AR205" s="148"/>
      <c r="AS205" s="148"/>
      <c r="AT205" s="148"/>
      <c r="AU205" s="148"/>
      <c r="AV205" s="148"/>
      <c r="AW205" s="148"/>
      <c r="AX205" s="148"/>
      <c r="AY205" s="148"/>
      <c r="AZ205" s="148"/>
      <c r="BA205" s="148"/>
      <c r="BB205" s="148"/>
      <c r="BC205" s="148"/>
      <c r="BD205" s="148"/>
      <c r="BE205" s="148"/>
      <c r="BF205" s="148"/>
      <c r="BG205" s="148"/>
      <c r="BH205" s="148"/>
    </row>
    <row r="206" spans="1:60" outlineLevel="1" x14ac:dyDescent="0.25">
      <c r="A206" s="155"/>
      <c r="B206" s="156"/>
      <c r="C206" s="240"/>
      <c r="D206" s="241"/>
      <c r="E206" s="241"/>
      <c r="F206" s="241"/>
      <c r="G206" s="241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R206" s="157"/>
      <c r="S206" s="157"/>
      <c r="T206" s="157"/>
      <c r="U206" s="157"/>
      <c r="V206" s="157"/>
      <c r="W206" s="157"/>
      <c r="X206" s="157"/>
      <c r="Y206" s="148"/>
      <c r="Z206" s="148"/>
      <c r="AA206" s="148"/>
      <c r="AB206" s="148"/>
      <c r="AC206" s="148"/>
      <c r="AD206" s="148"/>
      <c r="AE206" s="148"/>
      <c r="AF206" s="148"/>
      <c r="AG206" s="148" t="s">
        <v>147</v>
      </c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</row>
    <row r="207" spans="1:60" outlineLevel="1" x14ac:dyDescent="0.25">
      <c r="A207" s="167">
        <v>49</v>
      </c>
      <c r="B207" s="168" t="s">
        <v>379</v>
      </c>
      <c r="C207" s="176" t="s">
        <v>380</v>
      </c>
      <c r="D207" s="169" t="s">
        <v>196</v>
      </c>
      <c r="E207" s="170">
        <v>91</v>
      </c>
      <c r="F207" s="171"/>
      <c r="G207" s="172">
        <f>ROUND(E207*F207,2)</f>
        <v>0</v>
      </c>
      <c r="H207" s="171"/>
      <c r="I207" s="172">
        <f>ROUND(E207*H207,2)</f>
        <v>0</v>
      </c>
      <c r="J207" s="171"/>
      <c r="K207" s="172">
        <f>ROUND(E207*J207,2)</f>
        <v>0</v>
      </c>
      <c r="L207" s="172">
        <v>21</v>
      </c>
      <c r="M207" s="172">
        <f>G207*(1+L207/100)</f>
        <v>0</v>
      </c>
      <c r="N207" s="172">
        <v>2.2000000000000001E-4</v>
      </c>
      <c r="O207" s="172">
        <f>ROUND(E207*N207,2)</f>
        <v>0.02</v>
      </c>
      <c r="P207" s="172">
        <v>0</v>
      </c>
      <c r="Q207" s="172">
        <f>ROUND(E207*P207,2)</f>
        <v>0</v>
      </c>
      <c r="R207" s="172"/>
      <c r="S207" s="172" t="s">
        <v>141</v>
      </c>
      <c r="T207" s="173" t="s">
        <v>142</v>
      </c>
      <c r="U207" s="157">
        <v>0.79</v>
      </c>
      <c r="V207" s="157">
        <f>ROUND(E207*U207,2)</f>
        <v>71.89</v>
      </c>
      <c r="W207" s="157"/>
      <c r="X207" s="157" t="s">
        <v>189</v>
      </c>
      <c r="Y207" s="148"/>
      <c r="Z207" s="148"/>
      <c r="AA207" s="148"/>
      <c r="AB207" s="148"/>
      <c r="AC207" s="148"/>
      <c r="AD207" s="148"/>
      <c r="AE207" s="148"/>
      <c r="AF207" s="148"/>
      <c r="AG207" s="148" t="s">
        <v>190</v>
      </c>
      <c r="AH207" s="148"/>
      <c r="AI207" s="148"/>
      <c r="AJ207" s="148"/>
      <c r="AK207" s="148"/>
      <c r="AL207" s="148"/>
      <c r="AM207" s="148"/>
      <c r="AN207" s="148"/>
      <c r="AO207" s="148"/>
      <c r="AP207" s="148"/>
      <c r="AQ207" s="148"/>
      <c r="AR207" s="148"/>
      <c r="AS207" s="148"/>
      <c r="AT207" s="148"/>
      <c r="AU207" s="148"/>
      <c r="AV207" s="148"/>
      <c r="AW207" s="148"/>
      <c r="AX207" s="148"/>
      <c r="AY207" s="148"/>
      <c r="AZ207" s="148"/>
      <c r="BA207" s="148"/>
      <c r="BB207" s="148"/>
      <c r="BC207" s="148"/>
      <c r="BD207" s="148"/>
      <c r="BE207" s="148"/>
      <c r="BF207" s="148"/>
      <c r="BG207" s="148"/>
      <c r="BH207" s="148"/>
    </row>
    <row r="208" spans="1:60" outlineLevel="1" x14ac:dyDescent="0.25">
      <c r="A208" s="155"/>
      <c r="B208" s="156"/>
      <c r="C208" s="177" t="s">
        <v>381</v>
      </c>
      <c r="D208" s="158"/>
      <c r="E208" s="159">
        <v>91</v>
      </c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48"/>
      <c r="Z208" s="148"/>
      <c r="AA208" s="148"/>
      <c r="AB208" s="148"/>
      <c r="AC208" s="148"/>
      <c r="AD208" s="148"/>
      <c r="AE208" s="148"/>
      <c r="AF208" s="148"/>
      <c r="AG208" s="148" t="s">
        <v>146</v>
      </c>
      <c r="AH208" s="148">
        <v>0</v>
      </c>
      <c r="AI208" s="148"/>
      <c r="AJ208" s="148"/>
      <c r="AK208" s="148"/>
      <c r="AL208" s="148"/>
      <c r="AM208" s="148"/>
      <c r="AN208" s="148"/>
      <c r="AO208" s="148"/>
      <c r="AP208" s="148"/>
      <c r="AQ208" s="148"/>
      <c r="AR208" s="148"/>
      <c r="AS208" s="148"/>
      <c r="AT208" s="148"/>
      <c r="AU208" s="148"/>
      <c r="AV208" s="148"/>
      <c r="AW208" s="148"/>
      <c r="AX208" s="148"/>
      <c r="AY208" s="148"/>
      <c r="AZ208" s="148"/>
      <c r="BA208" s="148"/>
      <c r="BB208" s="148"/>
      <c r="BC208" s="148"/>
      <c r="BD208" s="148"/>
      <c r="BE208" s="148"/>
      <c r="BF208" s="148"/>
      <c r="BG208" s="148"/>
      <c r="BH208" s="148"/>
    </row>
    <row r="209" spans="1:60" outlineLevel="1" x14ac:dyDescent="0.25">
      <c r="A209" s="155"/>
      <c r="B209" s="156"/>
      <c r="C209" s="240"/>
      <c r="D209" s="241"/>
      <c r="E209" s="241"/>
      <c r="F209" s="241"/>
      <c r="G209" s="241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48"/>
      <c r="Z209" s="148"/>
      <c r="AA209" s="148"/>
      <c r="AB209" s="148"/>
      <c r="AC209" s="148"/>
      <c r="AD209" s="148"/>
      <c r="AE209" s="148"/>
      <c r="AF209" s="148"/>
      <c r="AG209" s="148" t="s">
        <v>147</v>
      </c>
      <c r="AH209" s="148"/>
      <c r="AI209" s="148"/>
      <c r="AJ209" s="148"/>
      <c r="AK209" s="148"/>
      <c r="AL209" s="148"/>
      <c r="AM209" s="148"/>
      <c r="AN209" s="148"/>
      <c r="AO209" s="148"/>
      <c r="AP209" s="148"/>
      <c r="AQ209" s="148"/>
      <c r="AR209" s="148"/>
      <c r="AS209" s="148"/>
      <c r="AT209" s="148"/>
      <c r="AU209" s="148"/>
      <c r="AV209" s="148"/>
      <c r="AW209" s="148"/>
      <c r="AX209" s="148"/>
      <c r="AY209" s="148"/>
      <c r="AZ209" s="148"/>
      <c r="BA209" s="148"/>
      <c r="BB209" s="148"/>
      <c r="BC209" s="148"/>
      <c r="BD209" s="148"/>
      <c r="BE209" s="148"/>
      <c r="BF209" s="148"/>
      <c r="BG209" s="148"/>
      <c r="BH209" s="148"/>
    </row>
    <row r="210" spans="1:60" x14ac:dyDescent="0.25">
      <c r="A210" s="161" t="s">
        <v>136</v>
      </c>
      <c r="B210" s="162" t="s">
        <v>80</v>
      </c>
      <c r="C210" s="175" t="s">
        <v>81</v>
      </c>
      <c r="D210" s="163"/>
      <c r="E210" s="164"/>
      <c r="F210" s="165"/>
      <c r="G210" s="165">
        <f>SUMIF(AG211:AG256,"&lt;&gt;NOR",G211:G256)</f>
        <v>0</v>
      </c>
      <c r="H210" s="165"/>
      <c r="I210" s="165">
        <f>SUM(I211:I256)</f>
        <v>0</v>
      </c>
      <c r="J210" s="165"/>
      <c r="K210" s="165">
        <f>SUM(K211:K256)</f>
        <v>0</v>
      </c>
      <c r="L210" s="165"/>
      <c r="M210" s="165">
        <f>SUM(M211:M256)</f>
        <v>0</v>
      </c>
      <c r="N210" s="165"/>
      <c r="O210" s="165">
        <f>SUM(O211:O256)</f>
        <v>20.150000000000002</v>
      </c>
      <c r="P210" s="165"/>
      <c r="Q210" s="165">
        <f>SUM(Q211:Q256)</f>
        <v>0</v>
      </c>
      <c r="R210" s="165"/>
      <c r="S210" s="165"/>
      <c r="T210" s="166"/>
      <c r="U210" s="160"/>
      <c r="V210" s="160">
        <f>SUM(V211:V256)</f>
        <v>20.75</v>
      </c>
      <c r="W210" s="160"/>
      <c r="X210" s="160"/>
      <c r="AG210" t="s">
        <v>137</v>
      </c>
    </row>
    <row r="211" spans="1:60" ht="20.399999999999999" outlineLevel="1" x14ac:dyDescent="0.25">
      <c r="A211" s="167">
        <v>50</v>
      </c>
      <c r="B211" s="168" t="s">
        <v>382</v>
      </c>
      <c r="C211" s="176" t="s">
        <v>383</v>
      </c>
      <c r="D211" s="169" t="s">
        <v>187</v>
      </c>
      <c r="E211" s="170">
        <v>0.88</v>
      </c>
      <c r="F211" s="171"/>
      <c r="G211" s="172">
        <f>ROUND(E211*F211,2)</f>
        <v>0</v>
      </c>
      <c r="H211" s="171"/>
      <c r="I211" s="172">
        <f>ROUND(E211*H211,2)</f>
        <v>0</v>
      </c>
      <c r="J211" s="171"/>
      <c r="K211" s="172">
        <f>ROUND(E211*J211,2)</f>
        <v>0</v>
      </c>
      <c r="L211" s="172">
        <v>21</v>
      </c>
      <c r="M211" s="172">
        <f>G211*(1+L211/100)</f>
        <v>0</v>
      </c>
      <c r="N211" s="172">
        <v>0.20200000000000001</v>
      </c>
      <c r="O211" s="172">
        <f>ROUND(E211*N211,2)</f>
        <v>0.18</v>
      </c>
      <c r="P211" s="172">
        <v>0</v>
      </c>
      <c r="Q211" s="172">
        <f>ROUND(E211*P211,2)</f>
        <v>0</v>
      </c>
      <c r="R211" s="172" t="s">
        <v>204</v>
      </c>
      <c r="S211" s="172" t="s">
        <v>157</v>
      </c>
      <c r="T211" s="173" t="s">
        <v>157</v>
      </c>
      <c r="U211" s="157">
        <v>0.11</v>
      </c>
      <c r="V211" s="157">
        <f>ROUND(E211*U211,2)</f>
        <v>0.1</v>
      </c>
      <c r="W211" s="157"/>
      <c r="X211" s="157" t="s">
        <v>189</v>
      </c>
      <c r="Y211" s="148"/>
      <c r="Z211" s="148"/>
      <c r="AA211" s="148"/>
      <c r="AB211" s="148"/>
      <c r="AC211" s="148"/>
      <c r="AD211" s="148"/>
      <c r="AE211" s="148"/>
      <c r="AF211" s="148"/>
      <c r="AG211" s="148" t="s">
        <v>190</v>
      </c>
      <c r="AH211" s="148"/>
      <c r="AI211" s="148"/>
      <c r="AJ211" s="148"/>
      <c r="AK211" s="148"/>
      <c r="AL211" s="148"/>
      <c r="AM211" s="148"/>
      <c r="AN211" s="148"/>
      <c r="AO211" s="148"/>
      <c r="AP211" s="148"/>
      <c r="AQ211" s="148"/>
      <c r="AR211" s="148"/>
      <c r="AS211" s="148"/>
      <c r="AT211" s="148"/>
      <c r="AU211" s="148"/>
      <c r="AV211" s="148"/>
      <c r="AW211" s="148"/>
      <c r="AX211" s="148"/>
      <c r="AY211" s="148"/>
      <c r="AZ211" s="148"/>
      <c r="BA211" s="148"/>
      <c r="BB211" s="148"/>
      <c r="BC211" s="148"/>
      <c r="BD211" s="148"/>
      <c r="BE211" s="148"/>
      <c r="BF211" s="148"/>
      <c r="BG211" s="148"/>
      <c r="BH211" s="148"/>
    </row>
    <row r="212" spans="1:60" outlineLevel="1" x14ac:dyDescent="0.25">
      <c r="A212" s="155"/>
      <c r="B212" s="156"/>
      <c r="C212" s="249" t="s">
        <v>384</v>
      </c>
      <c r="D212" s="250"/>
      <c r="E212" s="250"/>
      <c r="F212" s="250"/>
      <c r="G212" s="250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R212" s="157"/>
      <c r="S212" s="157"/>
      <c r="T212" s="157"/>
      <c r="U212" s="157"/>
      <c r="V212" s="157"/>
      <c r="W212" s="157"/>
      <c r="X212" s="157"/>
      <c r="Y212" s="148"/>
      <c r="Z212" s="148"/>
      <c r="AA212" s="148"/>
      <c r="AB212" s="148"/>
      <c r="AC212" s="148"/>
      <c r="AD212" s="148"/>
      <c r="AE212" s="148"/>
      <c r="AF212" s="148"/>
      <c r="AG212" s="148" t="s">
        <v>192</v>
      </c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</row>
    <row r="213" spans="1:60" outlineLevel="1" x14ac:dyDescent="0.25">
      <c r="A213" s="155"/>
      <c r="B213" s="156"/>
      <c r="C213" s="177" t="s">
        <v>385</v>
      </c>
      <c r="D213" s="158"/>
      <c r="E213" s="159">
        <v>0.88</v>
      </c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R213" s="157"/>
      <c r="S213" s="157"/>
      <c r="T213" s="157"/>
      <c r="U213" s="157"/>
      <c r="V213" s="157"/>
      <c r="W213" s="157"/>
      <c r="X213" s="157"/>
      <c r="Y213" s="148"/>
      <c r="Z213" s="148"/>
      <c r="AA213" s="148"/>
      <c r="AB213" s="148"/>
      <c r="AC213" s="148"/>
      <c r="AD213" s="148"/>
      <c r="AE213" s="148"/>
      <c r="AF213" s="148"/>
      <c r="AG213" s="148" t="s">
        <v>146</v>
      </c>
      <c r="AH213" s="148">
        <v>0</v>
      </c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</row>
    <row r="214" spans="1:60" outlineLevel="1" x14ac:dyDescent="0.25">
      <c r="A214" s="155"/>
      <c r="B214" s="156"/>
      <c r="C214" s="240"/>
      <c r="D214" s="241"/>
      <c r="E214" s="241"/>
      <c r="F214" s="241"/>
      <c r="G214" s="241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48"/>
      <c r="Z214" s="148"/>
      <c r="AA214" s="148"/>
      <c r="AB214" s="148"/>
      <c r="AC214" s="148"/>
      <c r="AD214" s="148"/>
      <c r="AE214" s="148"/>
      <c r="AF214" s="148"/>
      <c r="AG214" s="148" t="s">
        <v>147</v>
      </c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</row>
    <row r="215" spans="1:60" ht="20.399999999999999" outlineLevel="1" x14ac:dyDescent="0.25">
      <c r="A215" s="167">
        <v>51</v>
      </c>
      <c r="B215" s="168" t="s">
        <v>386</v>
      </c>
      <c r="C215" s="176" t="s">
        <v>387</v>
      </c>
      <c r="D215" s="169" t="s">
        <v>187</v>
      </c>
      <c r="E215" s="170">
        <v>40.5</v>
      </c>
      <c r="F215" s="171"/>
      <c r="G215" s="172">
        <f>ROUND(E215*F215,2)</f>
        <v>0</v>
      </c>
      <c r="H215" s="171"/>
      <c r="I215" s="172">
        <f>ROUND(E215*H215,2)</f>
        <v>0</v>
      </c>
      <c r="J215" s="171"/>
      <c r="K215" s="172">
        <f>ROUND(E215*J215,2)</f>
        <v>0</v>
      </c>
      <c r="L215" s="172">
        <v>21</v>
      </c>
      <c r="M215" s="172">
        <f>G215*(1+L215/100)</f>
        <v>0</v>
      </c>
      <c r="N215" s="172">
        <v>2.3630000000000002E-2</v>
      </c>
      <c r="O215" s="172">
        <f>ROUND(E215*N215,2)</f>
        <v>0.96</v>
      </c>
      <c r="P215" s="172">
        <v>0</v>
      </c>
      <c r="Q215" s="172">
        <f>ROUND(E215*P215,2)</f>
        <v>0</v>
      </c>
      <c r="R215" s="172" t="s">
        <v>204</v>
      </c>
      <c r="S215" s="172" t="s">
        <v>157</v>
      </c>
      <c r="T215" s="173" t="s">
        <v>157</v>
      </c>
      <c r="U215" s="157">
        <v>0.01</v>
      </c>
      <c r="V215" s="157">
        <f>ROUND(E215*U215,2)</f>
        <v>0.41</v>
      </c>
      <c r="W215" s="157"/>
      <c r="X215" s="157" t="s">
        <v>189</v>
      </c>
      <c r="Y215" s="148"/>
      <c r="Z215" s="148"/>
      <c r="AA215" s="148"/>
      <c r="AB215" s="148"/>
      <c r="AC215" s="148"/>
      <c r="AD215" s="148"/>
      <c r="AE215" s="148"/>
      <c r="AF215" s="148"/>
      <c r="AG215" s="148" t="s">
        <v>190</v>
      </c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</row>
    <row r="216" spans="1:60" outlineLevel="1" x14ac:dyDescent="0.25">
      <c r="A216" s="155"/>
      <c r="B216" s="156"/>
      <c r="C216" s="249" t="s">
        <v>384</v>
      </c>
      <c r="D216" s="250"/>
      <c r="E216" s="250"/>
      <c r="F216" s="250"/>
      <c r="G216" s="250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R216" s="157"/>
      <c r="S216" s="157"/>
      <c r="T216" s="157"/>
      <c r="U216" s="157"/>
      <c r="V216" s="157"/>
      <c r="W216" s="157"/>
      <c r="X216" s="157"/>
      <c r="Y216" s="148"/>
      <c r="Z216" s="148"/>
      <c r="AA216" s="148"/>
      <c r="AB216" s="148"/>
      <c r="AC216" s="148"/>
      <c r="AD216" s="148"/>
      <c r="AE216" s="148"/>
      <c r="AF216" s="148"/>
      <c r="AG216" s="148" t="s">
        <v>192</v>
      </c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</row>
    <row r="217" spans="1:60" outlineLevel="1" x14ac:dyDescent="0.25">
      <c r="A217" s="155"/>
      <c r="B217" s="156"/>
      <c r="C217" s="177" t="s">
        <v>388</v>
      </c>
      <c r="D217" s="158"/>
      <c r="E217" s="159">
        <v>40.5</v>
      </c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48"/>
      <c r="Z217" s="148"/>
      <c r="AA217" s="148"/>
      <c r="AB217" s="148"/>
      <c r="AC217" s="148"/>
      <c r="AD217" s="148"/>
      <c r="AE217" s="148"/>
      <c r="AF217" s="148"/>
      <c r="AG217" s="148" t="s">
        <v>146</v>
      </c>
      <c r="AH217" s="148">
        <v>0</v>
      </c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</row>
    <row r="218" spans="1:60" outlineLevel="1" x14ac:dyDescent="0.25">
      <c r="A218" s="155"/>
      <c r="B218" s="156"/>
      <c r="C218" s="240"/>
      <c r="D218" s="241"/>
      <c r="E218" s="241"/>
      <c r="F218" s="241"/>
      <c r="G218" s="241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48"/>
      <c r="Z218" s="148"/>
      <c r="AA218" s="148"/>
      <c r="AB218" s="148"/>
      <c r="AC218" s="148"/>
      <c r="AD218" s="148"/>
      <c r="AE218" s="148"/>
      <c r="AF218" s="148"/>
      <c r="AG218" s="148" t="s">
        <v>147</v>
      </c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</row>
    <row r="219" spans="1:60" ht="20.399999999999999" outlineLevel="1" x14ac:dyDescent="0.25">
      <c r="A219" s="167">
        <v>52</v>
      </c>
      <c r="B219" s="168" t="s">
        <v>389</v>
      </c>
      <c r="C219" s="176" t="s">
        <v>390</v>
      </c>
      <c r="D219" s="169" t="s">
        <v>187</v>
      </c>
      <c r="E219" s="170">
        <v>102</v>
      </c>
      <c r="F219" s="171"/>
      <c r="G219" s="172">
        <f>ROUND(E219*F219,2)</f>
        <v>0</v>
      </c>
      <c r="H219" s="171"/>
      <c r="I219" s="172">
        <f>ROUND(E219*H219,2)</f>
        <v>0</v>
      </c>
      <c r="J219" s="171"/>
      <c r="K219" s="172">
        <f>ROUND(E219*J219,2)</f>
        <v>0</v>
      </c>
      <c r="L219" s="172">
        <v>21</v>
      </c>
      <c r="M219" s="172">
        <f>G219*(1+L219/100)</f>
        <v>0</v>
      </c>
      <c r="N219" s="172">
        <v>2.0400000000000001E-2</v>
      </c>
      <c r="O219" s="172">
        <f>ROUND(E219*N219,2)</f>
        <v>2.08</v>
      </c>
      <c r="P219" s="172">
        <v>0</v>
      </c>
      <c r="Q219" s="172">
        <f>ROUND(E219*P219,2)</f>
        <v>0</v>
      </c>
      <c r="R219" s="172" t="s">
        <v>204</v>
      </c>
      <c r="S219" s="172" t="s">
        <v>157</v>
      </c>
      <c r="T219" s="173" t="s">
        <v>157</v>
      </c>
      <c r="U219" s="157">
        <v>0.01</v>
      </c>
      <c r="V219" s="157">
        <f>ROUND(E219*U219,2)</f>
        <v>1.02</v>
      </c>
      <c r="W219" s="157"/>
      <c r="X219" s="157" t="s">
        <v>189</v>
      </c>
      <c r="Y219" s="148"/>
      <c r="Z219" s="148"/>
      <c r="AA219" s="148"/>
      <c r="AB219" s="148"/>
      <c r="AC219" s="148"/>
      <c r="AD219" s="148"/>
      <c r="AE219" s="148"/>
      <c r="AF219" s="148"/>
      <c r="AG219" s="148" t="s">
        <v>190</v>
      </c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</row>
    <row r="220" spans="1:60" outlineLevel="1" x14ac:dyDescent="0.25">
      <c r="A220" s="155"/>
      <c r="B220" s="156"/>
      <c r="C220" s="249" t="s">
        <v>384</v>
      </c>
      <c r="D220" s="250"/>
      <c r="E220" s="250"/>
      <c r="F220" s="250"/>
      <c r="G220" s="250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48"/>
      <c r="Z220" s="148"/>
      <c r="AA220" s="148"/>
      <c r="AB220" s="148"/>
      <c r="AC220" s="148"/>
      <c r="AD220" s="148"/>
      <c r="AE220" s="148"/>
      <c r="AF220" s="148"/>
      <c r="AG220" s="148" t="s">
        <v>192</v>
      </c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</row>
    <row r="221" spans="1:60" outlineLevel="1" x14ac:dyDescent="0.25">
      <c r="A221" s="155"/>
      <c r="B221" s="156"/>
      <c r="C221" s="177" t="s">
        <v>391</v>
      </c>
      <c r="D221" s="158"/>
      <c r="E221" s="159">
        <v>102</v>
      </c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R221" s="157"/>
      <c r="S221" s="157"/>
      <c r="T221" s="157"/>
      <c r="U221" s="157"/>
      <c r="V221" s="157"/>
      <c r="W221" s="157"/>
      <c r="X221" s="157"/>
      <c r="Y221" s="148"/>
      <c r="Z221" s="148"/>
      <c r="AA221" s="148"/>
      <c r="AB221" s="148"/>
      <c r="AC221" s="148"/>
      <c r="AD221" s="148"/>
      <c r="AE221" s="148"/>
      <c r="AF221" s="148"/>
      <c r="AG221" s="148" t="s">
        <v>146</v>
      </c>
      <c r="AH221" s="148">
        <v>0</v>
      </c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</row>
    <row r="222" spans="1:60" outlineLevel="1" x14ac:dyDescent="0.25">
      <c r="A222" s="155"/>
      <c r="B222" s="156"/>
      <c r="C222" s="240"/>
      <c r="D222" s="241"/>
      <c r="E222" s="241"/>
      <c r="F222" s="241"/>
      <c r="G222" s="241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48"/>
      <c r="Z222" s="148"/>
      <c r="AA222" s="148"/>
      <c r="AB222" s="148"/>
      <c r="AC222" s="148"/>
      <c r="AD222" s="148"/>
      <c r="AE222" s="148"/>
      <c r="AF222" s="148"/>
      <c r="AG222" s="148" t="s">
        <v>147</v>
      </c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</row>
    <row r="223" spans="1:60" outlineLevel="1" x14ac:dyDescent="0.25">
      <c r="A223" s="167">
        <v>53</v>
      </c>
      <c r="B223" s="168" t="s">
        <v>392</v>
      </c>
      <c r="C223" s="176" t="s">
        <v>393</v>
      </c>
      <c r="D223" s="169" t="s">
        <v>212</v>
      </c>
      <c r="E223" s="170">
        <v>7.5975000000000001</v>
      </c>
      <c r="F223" s="171"/>
      <c r="G223" s="172">
        <f>ROUND(E223*F223,2)</f>
        <v>0</v>
      </c>
      <c r="H223" s="171"/>
      <c r="I223" s="172">
        <f>ROUND(E223*H223,2)</f>
        <v>0</v>
      </c>
      <c r="J223" s="171"/>
      <c r="K223" s="172">
        <f>ROUND(E223*J223,2)</f>
        <v>0</v>
      </c>
      <c r="L223" s="172">
        <v>21</v>
      </c>
      <c r="M223" s="172">
        <f>G223*(1+L223/100)</f>
        <v>0</v>
      </c>
      <c r="N223" s="172">
        <v>1.8907700000000001</v>
      </c>
      <c r="O223" s="172">
        <f>ROUND(E223*N223,2)</f>
        <v>14.37</v>
      </c>
      <c r="P223" s="172">
        <v>0</v>
      </c>
      <c r="Q223" s="172">
        <f>ROUND(E223*P223,2)</f>
        <v>0</v>
      </c>
      <c r="R223" s="172" t="s">
        <v>348</v>
      </c>
      <c r="S223" s="172" t="s">
        <v>157</v>
      </c>
      <c r="T223" s="173" t="s">
        <v>157</v>
      </c>
      <c r="U223" s="157">
        <v>1.7</v>
      </c>
      <c r="V223" s="157">
        <f>ROUND(E223*U223,2)</f>
        <v>12.92</v>
      </c>
      <c r="W223" s="157"/>
      <c r="X223" s="157" t="s">
        <v>189</v>
      </c>
      <c r="Y223" s="148"/>
      <c r="Z223" s="148"/>
      <c r="AA223" s="148"/>
      <c r="AB223" s="148"/>
      <c r="AC223" s="148"/>
      <c r="AD223" s="148"/>
      <c r="AE223" s="148"/>
      <c r="AF223" s="148"/>
      <c r="AG223" s="148" t="s">
        <v>190</v>
      </c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</row>
    <row r="224" spans="1:60" outlineLevel="1" x14ac:dyDescent="0.25">
      <c r="A224" s="155"/>
      <c r="B224" s="156"/>
      <c r="C224" s="249" t="s">
        <v>394</v>
      </c>
      <c r="D224" s="250"/>
      <c r="E224" s="250"/>
      <c r="F224" s="250"/>
      <c r="G224" s="250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48"/>
      <c r="Z224" s="148"/>
      <c r="AA224" s="148"/>
      <c r="AB224" s="148"/>
      <c r="AC224" s="148"/>
      <c r="AD224" s="148"/>
      <c r="AE224" s="148"/>
      <c r="AF224" s="148"/>
      <c r="AG224" s="148" t="s">
        <v>192</v>
      </c>
      <c r="AH224" s="148"/>
      <c r="AI224" s="148"/>
      <c r="AJ224" s="148"/>
      <c r="AK224" s="148"/>
      <c r="AL224" s="148"/>
      <c r="AM224" s="148"/>
      <c r="AN224" s="148"/>
      <c r="AO224" s="148"/>
      <c r="AP224" s="148"/>
      <c r="AQ224" s="148"/>
      <c r="AR224" s="148"/>
      <c r="AS224" s="148"/>
      <c r="AT224" s="148"/>
      <c r="AU224" s="148"/>
      <c r="AV224" s="148"/>
      <c r="AW224" s="148"/>
      <c r="AX224" s="148"/>
      <c r="AY224" s="148"/>
      <c r="AZ224" s="148"/>
      <c r="BA224" s="148"/>
      <c r="BB224" s="148"/>
      <c r="BC224" s="148"/>
      <c r="BD224" s="148"/>
      <c r="BE224" s="148"/>
      <c r="BF224" s="148"/>
      <c r="BG224" s="148"/>
      <c r="BH224" s="148"/>
    </row>
    <row r="225" spans="1:60" outlineLevel="1" x14ac:dyDescent="0.25">
      <c r="A225" s="155"/>
      <c r="B225" s="156"/>
      <c r="C225" s="177" t="s">
        <v>395</v>
      </c>
      <c r="D225" s="158"/>
      <c r="E225" s="159">
        <v>6.6825000000000001</v>
      </c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R225" s="157"/>
      <c r="S225" s="157"/>
      <c r="T225" s="157"/>
      <c r="U225" s="157"/>
      <c r="V225" s="157"/>
      <c r="W225" s="157"/>
      <c r="X225" s="157"/>
      <c r="Y225" s="148"/>
      <c r="Z225" s="148"/>
      <c r="AA225" s="148"/>
      <c r="AB225" s="148"/>
      <c r="AC225" s="148"/>
      <c r="AD225" s="148"/>
      <c r="AE225" s="148"/>
      <c r="AF225" s="148"/>
      <c r="AG225" s="148" t="s">
        <v>146</v>
      </c>
      <c r="AH225" s="148">
        <v>0</v>
      </c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</row>
    <row r="226" spans="1:60" outlineLevel="1" x14ac:dyDescent="0.25">
      <c r="A226" s="155"/>
      <c r="B226" s="156"/>
      <c r="C226" s="177" t="s">
        <v>396</v>
      </c>
      <c r="D226" s="158"/>
      <c r="E226" s="159">
        <v>0.32</v>
      </c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  <c r="T226" s="157"/>
      <c r="U226" s="157"/>
      <c r="V226" s="157"/>
      <c r="W226" s="157"/>
      <c r="X226" s="157"/>
      <c r="Y226" s="148"/>
      <c r="Z226" s="148"/>
      <c r="AA226" s="148"/>
      <c r="AB226" s="148"/>
      <c r="AC226" s="148"/>
      <c r="AD226" s="148"/>
      <c r="AE226" s="148"/>
      <c r="AF226" s="148"/>
      <c r="AG226" s="148" t="s">
        <v>146</v>
      </c>
      <c r="AH226" s="148">
        <v>0</v>
      </c>
      <c r="AI226" s="148"/>
      <c r="AJ226" s="148"/>
      <c r="AK226" s="148"/>
      <c r="AL226" s="148"/>
      <c r="AM226" s="148"/>
      <c r="AN226" s="148"/>
      <c r="AO226" s="148"/>
      <c r="AP226" s="148"/>
      <c r="AQ226" s="148"/>
      <c r="AR226" s="148"/>
      <c r="AS226" s="148"/>
      <c r="AT226" s="148"/>
      <c r="AU226" s="148"/>
      <c r="AV226" s="148"/>
      <c r="AW226" s="148"/>
      <c r="AX226" s="148"/>
      <c r="AY226" s="148"/>
      <c r="AZ226" s="148"/>
      <c r="BA226" s="148"/>
      <c r="BB226" s="148"/>
      <c r="BC226" s="148"/>
      <c r="BD226" s="148"/>
      <c r="BE226" s="148"/>
      <c r="BF226" s="148"/>
      <c r="BG226" s="148"/>
      <c r="BH226" s="148"/>
    </row>
    <row r="227" spans="1:60" outlineLevel="1" x14ac:dyDescent="0.25">
      <c r="A227" s="155"/>
      <c r="B227" s="156"/>
      <c r="C227" s="177" t="s">
        <v>397</v>
      </c>
      <c r="D227" s="158"/>
      <c r="E227" s="159">
        <v>0.12</v>
      </c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48"/>
      <c r="Z227" s="148"/>
      <c r="AA227" s="148"/>
      <c r="AB227" s="148"/>
      <c r="AC227" s="148"/>
      <c r="AD227" s="148"/>
      <c r="AE227" s="148"/>
      <c r="AF227" s="148"/>
      <c r="AG227" s="148" t="s">
        <v>146</v>
      </c>
      <c r="AH227" s="148">
        <v>0</v>
      </c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</row>
    <row r="228" spans="1:60" outlineLevel="1" x14ac:dyDescent="0.25">
      <c r="A228" s="155"/>
      <c r="B228" s="156"/>
      <c r="C228" s="177" t="s">
        <v>398</v>
      </c>
      <c r="D228" s="158"/>
      <c r="E228" s="159">
        <v>0.16</v>
      </c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R228" s="157"/>
      <c r="S228" s="157"/>
      <c r="T228" s="157"/>
      <c r="U228" s="157"/>
      <c r="V228" s="157"/>
      <c r="W228" s="157"/>
      <c r="X228" s="157"/>
      <c r="Y228" s="148"/>
      <c r="Z228" s="148"/>
      <c r="AA228" s="148"/>
      <c r="AB228" s="148"/>
      <c r="AC228" s="148"/>
      <c r="AD228" s="148"/>
      <c r="AE228" s="148"/>
      <c r="AF228" s="148"/>
      <c r="AG228" s="148" t="s">
        <v>146</v>
      </c>
      <c r="AH228" s="148">
        <v>0</v>
      </c>
      <c r="AI228" s="148"/>
      <c r="AJ228" s="148"/>
      <c r="AK228" s="148"/>
      <c r="AL228" s="148"/>
      <c r="AM228" s="148"/>
      <c r="AN228" s="148"/>
      <c r="AO228" s="148"/>
      <c r="AP228" s="148"/>
      <c r="AQ228" s="148"/>
      <c r="AR228" s="148"/>
      <c r="AS228" s="148"/>
      <c r="AT228" s="148"/>
      <c r="AU228" s="148"/>
      <c r="AV228" s="148"/>
      <c r="AW228" s="148"/>
      <c r="AX228" s="148"/>
      <c r="AY228" s="148"/>
      <c r="AZ228" s="148"/>
      <c r="BA228" s="148"/>
      <c r="BB228" s="148"/>
      <c r="BC228" s="148"/>
      <c r="BD228" s="148"/>
      <c r="BE228" s="148"/>
      <c r="BF228" s="148"/>
      <c r="BG228" s="148"/>
      <c r="BH228" s="148"/>
    </row>
    <row r="229" spans="1:60" outlineLevel="1" x14ac:dyDescent="0.25">
      <c r="A229" s="155"/>
      <c r="B229" s="156"/>
      <c r="C229" s="177" t="s">
        <v>399</v>
      </c>
      <c r="D229" s="158"/>
      <c r="E229" s="159">
        <v>0.315</v>
      </c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157"/>
      <c r="T229" s="157"/>
      <c r="U229" s="157"/>
      <c r="V229" s="157"/>
      <c r="W229" s="157"/>
      <c r="X229" s="157"/>
      <c r="Y229" s="148"/>
      <c r="Z229" s="148"/>
      <c r="AA229" s="148"/>
      <c r="AB229" s="148"/>
      <c r="AC229" s="148"/>
      <c r="AD229" s="148"/>
      <c r="AE229" s="148"/>
      <c r="AF229" s="148"/>
      <c r="AG229" s="148" t="s">
        <v>146</v>
      </c>
      <c r="AH229" s="148">
        <v>0</v>
      </c>
      <c r="AI229" s="148"/>
      <c r="AJ229" s="148"/>
      <c r="AK229" s="148"/>
      <c r="AL229" s="148"/>
      <c r="AM229" s="148"/>
      <c r="AN229" s="148"/>
      <c r="AO229" s="148"/>
      <c r="AP229" s="148"/>
      <c r="AQ229" s="148"/>
      <c r="AR229" s="148"/>
      <c r="AS229" s="148"/>
      <c r="AT229" s="148"/>
      <c r="AU229" s="148"/>
      <c r="AV229" s="148"/>
      <c r="AW229" s="148"/>
      <c r="AX229" s="148"/>
      <c r="AY229" s="148"/>
      <c r="AZ229" s="148"/>
      <c r="BA229" s="148"/>
      <c r="BB229" s="148"/>
      <c r="BC229" s="148"/>
      <c r="BD229" s="148"/>
      <c r="BE229" s="148"/>
      <c r="BF229" s="148"/>
      <c r="BG229" s="148"/>
      <c r="BH229" s="148"/>
    </row>
    <row r="230" spans="1:60" outlineLevel="1" x14ac:dyDescent="0.25">
      <c r="A230" s="155"/>
      <c r="B230" s="156"/>
      <c r="C230" s="240"/>
      <c r="D230" s="241"/>
      <c r="E230" s="241"/>
      <c r="F230" s="241"/>
      <c r="G230" s="241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48"/>
      <c r="Z230" s="148"/>
      <c r="AA230" s="148"/>
      <c r="AB230" s="148"/>
      <c r="AC230" s="148"/>
      <c r="AD230" s="148"/>
      <c r="AE230" s="148"/>
      <c r="AF230" s="148"/>
      <c r="AG230" s="148" t="s">
        <v>147</v>
      </c>
      <c r="AH230" s="148"/>
      <c r="AI230" s="148"/>
      <c r="AJ230" s="148"/>
      <c r="AK230" s="148"/>
      <c r="AL230" s="148"/>
      <c r="AM230" s="148"/>
      <c r="AN230" s="148"/>
      <c r="AO230" s="148"/>
      <c r="AP230" s="148"/>
      <c r="AQ230" s="148"/>
      <c r="AR230" s="148"/>
      <c r="AS230" s="148"/>
      <c r="AT230" s="148"/>
      <c r="AU230" s="148"/>
      <c r="AV230" s="148"/>
      <c r="AW230" s="148"/>
      <c r="AX230" s="148"/>
      <c r="AY230" s="148"/>
      <c r="AZ230" s="148"/>
      <c r="BA230" s="148"/>
      <c r="BB230" s="148"/>
      <c r="BC230" s="148"/>
      <c r="BD230" s="148"/>
      <c r="BE230" s="148"/>
      <c r="BF230" s="148"/>
      <c r="BG230" s="148"/>
      <c r="BH230" s="148"/>
    </row>
    <row r="231" spans="1:60" ht="20.399999999999999" outlineLevel="1" x14ac:dyDescent="0.25">
      <c r="A231" s="167">
        <v>54</v>
      </c>
      <c r="B231" s="168" t="s">
        <v>400</v>
      </c>
      <c r="C231" s="176" t="s">
        <v>401</v>
      </c>
      <c r="D231" s="169" t="s">
        <v>196</v>
      </c>
      <c r="E231" s="170">
        <v>40</v>
      </c>
      <c r="F231" s="171"/>
      <c r="G231" s="172">
        <f>ROUND(E231*F231,2)</f>
        <v>0</v>
      </c>
      <c r="H231" s="171"/>
      <c r="I231" s="172">
        <f>ROUND(E231*H231,2)</f>
        <v>0</v>
      </c>
      <c r="J231" s="171"/>
      <c r="K231" s="172">
        <f>ROUND(E231*J231,2)</f>
        <v>0</v>
      </c>
      <c r="L231" s="172">
        <v>21</v>
      </c>
      <c r="M231" s="172">
        <f>G231*(1+L231/100)</f>
        <v>0</v>
      </c>
      <c r="N231" s="172">
        <v>1.65E-3</v>
      </c>
      <c r="O231" s="172">
        <f>ROUND(E231*N231,2)</f>
        <v>7.0000000000000007E-2</v>
      </c>
      <c r="P231" s="172">
        <v>0</v>
      </c>
      <c r="Q231" s="172">
        <f>ROUND(E231*P231,2)</f>
        <v>0</v>
      </c>
      <c r="R231" s="172" t="s">
        <v>348</v>
      </c>
      <c r="S231" s="172" t="s">
        <v>157</v>
      </c>
      <c r="T231" s="173" t="s">
        <v>157</v>
      </c>
      <c r="U231" s="157">
        <v>7.0000000000000007E-2</v>
      </c>
      <c r="V231" s="157">
        <f>ROUND(E231*U231,2)</f>
        <v>2.8</v>
      </c>
      <c r="W231" s="157"/>
      <c r="X231" s="157" t="s">
        <v>189</v>
      </c>
      <c r="Y231" s="148"/>
      <c r="Z231" s="148"/>
      <c r="AA231" s="148"/>
      <c r="AB231" s="148"/>
      <c r="AC231" s="148"/>
      <c r="AD231" s="148"/>
      <c r="AE231" s="148"/>
      <c r="AF231" s="148"/>
      <c r="AG231" s="148" t="s">
        <v>190</v>
      </c>
      <c r="AH231" s="148"/>
      <c r="AI231" s="148"/>
      <c r="AJ231" s="148"/>
      <c r="AK231" s="148"/>
      <c r="AL231" s="148"/>
      <c r="AM231" s="148"/>
      <c r="AN231" s="148"/>
      <c r="AO231" s="148"/>
      <c r="AP231" s="148"/>
      <c r="AQ231" s="148"/>
      <c r="AR231" s="148"/>
      <c r="AS231" s="148"/>
      <c r="AT231" s="148"/>
      <c r="AU231" s="148"/>
      <c r="AV231" s="148"/>
      <c r="AW231" s="148"/>
      <c r="AX231" s="148"/>
      <c r="AY231" s="148"/>
      <c r="AZ231" s="148"/>
      <c r="BA231" s="148"/>
      <c r="BB231" s="148"/>
      <c r="BC231" s="148"/>
      <c r="BD231" s="148"/>
      <c r="BE231" s="148"/>
      <c r="BF231" s="148"/>
      <c r="BG231" s="148"/>
      <c r="BH231" s="148"/>
    </row>
    <row r="232" spans="1:60" outlineLevel="1" x14ac:dyDescent="0.25">
      <c r="A232" s="155"/>
      <c r="B232" s="156"/>
      <c r="C232" s="177" t="s">
        <v>402</v>
      </c>
      <c r="D232" s="158"/>
      <c r="E232" s="159">
        <v>40</v>
      </c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57"/>
      <c r="U232" s="157"/>
      <c r="V232" s="157"/>
      <c r="W232" s="157"/>
      <c r="X232" s="157"/>
      <c r="Y232" s="148"/>
      <c r="Z232" s="148"/>
      <c r="AA232" s="148"/>
      <c r="AB232" s="148"/>
      <c r="AC232" s="148"/>
      <c r="AD232" s="148"/>
      <c r="AE232" s="148"/>
      <c r="AF232" s="148"/>
      <c r="AG232" s="148" t="s">
        <v>146</v>
      </c>
      <c r="AH232" s="148">
        <v>0</v>
      </c>
      <c r="AI232" s="148"/>
      <c r="AJ232" s="148"/>
      <c r="AK232" s="148"/>
      <c r="AL232" s="148"/>
      <c r="AM232" s="148"/>
      <c r="AN232" s="148"/>
      <c r="AO232" s="148"/>
      <c r="AP232" s="148"/>
      <c r="AQ232" s="148"/>
      <c r="AR232" s="148"/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8"/>
      <c r="BC232" s="148"/>
      <c r="BD232" s="148"/>
      <c r="BE232" s="148"/>
      <c r="BF232" s="148"/>
      <c r="BG232" s="148"/>
      <c r="BH232" s="148"/>
    </row>
    <row r="233" spans="1:60" outlineLevel="1" x14ac:dyDescent="0.25">
      <c r="A233" s="155"/>
      <c r="B233" s="156"/>
      <c r="C233" s="240"/>
      <c r="D233" s="241"/>
      <c r="E233" s="241"/>
      <c r="F233" s="241"/>
      <c r="G233" s="241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48"/>
      <c r="Z233" s="148"/>
      <c r="AA233" s="148"/>
      <c r="AB233" s="148"/>
      <c r="AC233" s="148"/>
      <c r="AD233" s="148"/>
      <c r="AE233" s="148"/>
      <c r="AF233" s="148"/>
      <c r="AG233" s="148" t="s">
        <v>147</v>
      </c>
      <c r="AH233" s="148"/>
      <c r="AI233" s="148"/>
      <c r="AJ233" s="148"/>
      <c r="AK233" s="148"/>
      <c r="AL233" s="148"/>
      <c r="AM233" s="148"/>
      <c r="AN233" s="148"/>
      <c r="AO233" s="148"/>
      <c r="AP233" s="148"/>
      <c r="AQ233" s="148"/>
      <c r="AR233" s="148"/>
      <c r="AS233" s="148"/>
      <c r="AT233" s="148"/>
      <c r="AU233" s="148"/>
      <c r="AV233" s="148"/>
      <c r="AW233" s="148"/>
      <c r="AX233" s="148"/>
      <c r="AY233" s="148"/>
      <c r="AZ233" s="148"/>
      <c r="BA233" s="148"/>
      <c r="BB233" s="148"/>
      <c r="BC233" s="148"/>
      <c r="BD233" s="148"/>
      <c r="BE233" s="148"/>
      <c r="BF233" s="148"/>
      <c r="BG233" s="148"/>
      <c r="BH233" s="148"/>
    </row>
    <row r="234" spans="1:60" ht="20.399999999999999" outlineLevel="1" x14ac:dyDescent="0.25">
      <c r="A234" s="167">
        <v>55</v>
      </c>
      <c r="B234" s="168" t="s">
        <v>403</v>
      </c>
      <c r="C234" s="176" t="s">
        <v>404</v>
      </c>
      <c r="D234" s="169" t="s">
        <v>196</v>
      </c>
      <c r="E234" s="170">
        <v>2</v>
      </c>
      <c r="F234" s="171"/>
      <c r="G234" s="172">
        <f>ROUND(E234*F234,2)</f>
        <v>0</v>
      </c>
      <c r="H234" s="171"/>
      <c r="I234" s="172">
        <f>ROUND(E234*H234,2)</f>
        <v>0</v>
      </c>
      <c r="J234" s="171"/>
      <c r="K234" s="172">
        <f>ROUND(E234*J234,2)</f>
        <v>0</v>
      </c>
      <c r="L234" s="172">
        <v>21</v>
      </c>
      <c r="M234" s="172">
        <f>G234*(1+L234/100)</f>
        <v>0</v>
      </c>
      <c r="N234" s="172">
        <v>6.6E-3</v>
      </c>
      <c r="O234" s="172">
        <f>ROUND(E234*N234,2)</f>
        <v>0.01</v>
      </c>
      <c r="P234" s="172">
        <v>0</v>
      </c>
      <c r="Q234" s="172">
        <f>ROUND(E234*P234,2)</f>
        <v>0</v>
      </c>
      <c r="R234" s="172" t="s">
        <v>348</v>
      </c>
      <c r="S234" s="172" t="s">
        <v>157</v>
      </c>
      <c r="T234" s="173" t="s">
        <v>157</v>
      </c>
      <c r="U234" s="157">
        <v>0.28000000000000003</v>
      </c>
      <c r="V234" s="157">
        <f>ROUND(E234*U234,2)</f>
        <v>0.56000000000000005</v>
      </c>
      <c r="W234" s="157"/>
      <c r="X234" s="157" t="s">
        <v>189</v>
      </c>
      <c r="Y234" s="148"/>
      <c r="Z234" s="148"/>
      <c r="AA234" s="148"/>
      <c r="AB234" s="148"/>
      <c r="AC234" s="148"/>
      <c r="AD234" s="148"/>
      <c r="AE234" s="148"/>
      <c r="AF234" s="148"/>
      <c r="AG234" s="148" t="s">
        <v>190</v>
      </c>
      <c r="AH234" s="148"/>
      <c r="AI234" s="148"/>
      <c r="AJ234" s="148"/>
      <c r="AK234" s="148"/>
      <c r="AL234" s="148"/>
      <c r="AM234" s="148"/>
      <c r="AN234" s="148"/>
      <c r="AO234" s="148"/>
      <c r="AP234" s="148"/>
      <c r="AQ234" s="148"/>
      <c r="AR234" s="148"/>
      <c r="AS234" s="148"/>
      <c r="AT234" s="148"/>
      <c r="AU234" s="148"/>
      <c r="AV234" s="148"/>
      <c r="AW234" s="148"/>
      <c r="AX234" s="148"/>
      <c r="AY234" s="148"/>
      <c r="AZ234" s="148"/>
      <c r="BA234" s="148"/>
      <c r="BB234" s="148"/>
      <c r="BC234" s="148"/>
      <c r="BD234" s="148"/>
      <c r="BE234" s="148"/>
      <c r="BF234" s="148"/>
      <c r="BG234" s="148"/>
      <c r="BH234" s="148"/>
    </row>
    <row r="235" spans="1:60" outlineLevel="1" x14ac:dyDescent="0.25">
      <c r="A235" s="155"/>
      <c r="B235" s="156"/>
      <c r="C235" s="177" t="s">
        <v>405</v>
      </c>
      <c r="D235" s="158"/>
      <c r="E235" s="159">
        <v>2</v>
      </c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R235" s="157"/>
      <c r="S235" s="157"/>
      <c r="T235" s="157"/>
      <c r="U235" s="157"/>
      <c r="V235" s="157"/>
      <c r="W235" s="157"/>
      <c r="X235" s="157"/>
      <c r="Y235" s="148"/>
      <c r="Z235" s="148"/>
      <c r="AA235" s="148"/>
      <c r="AB235" s="148"/>
      <c r="AC235" s="148"/>
      <c r="AD235" s="148"/>
      <c r="AE235" s="148"/>
      <c r="AF235" s="148"/>
      <c r="AG235" s="148" t="s">
        <v>146</v>
      </c>
      <c r="AH235" s="148">
        <v>0</v>
      </c>
      <c r="AI235" s="148"/>
      <c r="AJ235" s="148"/>
      <c r="AK235" s="148"/>
      <c r="AL235" s="148"/>
      <c r="AM235" s="148"/>
      <c r="AN235" s="148"/>
      <c r="AO235" s="148"/>
      <c r="AP235" s="148"/>
      <c r="AQ235" s="148"/>
      <c r="AR235" s="148"/>
      <c r="AS235" s="148"/>
      <c r="AT235" s="148"/>
      <c r="AU235" s="148"/>
      <c r="AV235" s="148"/>
      <c r="AW235" s="148"/>
      <c r="AX235" s="148"/>
      <c r="AY235" s="148"/>
      <c r="AZ235" s="148"/>
      <c r="BA235" s="148"/>
      <c r="BB235" s="148"/>
      <c r="BC235" s="148"/>
      <c r="BD235" s="148"/>
      <c r="BE235" s="148"/>
      <c r="BF235" s="148"/>
      <c r="BG235" s="148"/>
      <c r="BH235" s="148"/>
    </row>
    <row r="236" spans="1:60" outlineLevel="1" x14ac:dyDescent="0.25">
      <c r="A236" s="155"/>
      <c r="B236" s="156"/>
      <c r="C236" s="240"/>
      <c r="D236" s="241"/>
      <c r="E236" s="241"/>
      <c r="F236" s="241"/>
      <c r="G236" s="241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48"/>
      <c r="Z236" s="148"/>
      <c r="AA236" s="148"/>
      <c r="AB236" s="148"/>
      <c r="AC236" s="148"/>
      <c r="AD236" s="148"/>
      <c r="AE236" s="148"/>
      <c r="AF236" s="148"/>
      <c r="AG236" s="148" t="s">
        <v>147</v>
      </c>
      <c r="AH236" s="148"/>
      <c r="AI236" s="148"/>
      <c r="AJ236" s="148"/>
      <c r="AK236" s="148"/>
      <c r="AL236" s="148"/>
      <c r="AM236" s="148"/>
      <c r="AN236" s="148"/>
      <c r="AO236" s="148"/>
      <c r="AP236" s="148"/>
      <c r="AQ236" s="148"/>
      <c r="AR236" s="148"/>
      <c r="AS236" s="148"/>
      <c r="AT236" s="148"/>
      <c r="AU236" s="148"/>
      <c r="AV236" s="148"/>
      <c r="AW236" s="148"/>
      <c r="AX236" s="148"/>
      <c r="AY236" s="148"/>
      <c r="AZ236" s="148"/>
      <c r="BA236" s="148"/>
      <c r="BB236" s="148"/>
      <c r="BC236" s="148"/>
      <c r="BD236" s="148"/>
      <c r="BE236" s="148"/>
      <c r="BF236" s="148"/>
      <c r="BG236" s="148"/>
      <c r="BH236" s="148"/>
    </row>
    <row r="237" spans="1:60" ht="20.399999999999999" outlineLevel="1" x14ac:dyDescent="0.25">
      <c r="A237" s="167">
        <v>56</v>
      </c>
      <c r="B237" s="168" t="s">
        <v>406</v>
      </c>
      <c r="C237" s="176" t="s">
        <v>407</v>
      </c>
      <c r="D237" s="169" t="s">
        <v>196</v>
      </c>
      <c r="E237" s="170">
        <v>1</v>
      </c>
      <c r="F237" s="171"/>
      <c r="G237" s="172">
        <f>ROUND(E237*F237,2)</f>
        <v>0</v>
      </c>
      <c r="H237" s="171"/>
      <c r="I237" s="172">
        <f>ROUND(E237*H237,2)</f>
        <v>0</v>
      </c>
      <c r="J237" s="171"/>
      <c r="K237" s="172">
        <f>ROUND(E237*J237,2)</f>
        <v>0</v>
      </c>
      <c r="L237" s="172">
        <v>21</v>
      </c>
      <c r="M237" s="172">
        <f>G237*(1+L237/100)</f>
        <v>0</v>
      </c>
      <c r="N237" s="172">
        <v>6.6E-3</v>
      </c>
      <c r="O237" s="172">
        <f>ROUND(E237*N237,2)</f>
        <v>0.01</v>
      </c>
      <c r="P237" s="172">
        <v>0</v>
      </c>
      <c r="Q237" s="172">
        <f>ROUND(E237*P237,2)</f>
        <v>0</v>
      </c>
      <c r="R237" s="172" t="s">
        <v>348</v>
      </c>
      <c r="S237" s="172" t="s">
        <v>157</v>
      </c>
      <c r="T237" s="173" t="s">
        <v>157</v>
      </c>
      <c r="U237" s="157">
        <v>0.56000000000000005</v>
      </c>
      <c r="V237" s="157">
        <f>ROUND(E237*U237,2)</f>
        <v>0.56000000000000005</v>
      </c>
      <c r="W237" s="157"/>
      <c r="X237" s="157" t="s">
        <v>189</v>
      </c>
      <c r="Y237" s="148"/>
      <c r="Z237" s="148"/>
      <c r="AA237" s="148"/>
      <c r="AB237" s="148"/>
      <c r="AC237" s="148"/>
      <c r="AD237" s="148"/>
      <c r="AE237" s="148"/>
      <c r="AF237" s="148"/>
      <c r="AG237" s="148" t="s">
        <v>190</v>
      </c>
      <c r="AH237" s="148"/>
      <c r="AI237" s="148"/>
      <c r="AJ237" s="148"/>
      <c r="AK237" s="148"/>
      <c r="AL237" s="148"/>
      <c r="AM237" s="148"/>
      <c r="AN237" s="148"/>
      <c r="AO237" s="148"/>
      <c r="AP237" s="148"/>
      <c r="AQ237" s="148"/>
      <c r="AR237" s="148"/>
      <c r="AS237" s="148"/>
      <c r="AT237" s="148"/>
      <c r="AU237" s="148"/>
      <c r="AV237" s="148"/>
      <c r="AW237" s="148"/>
      <c r="AX237" s="148"/>
      <c r="AY237" s="148"/>
      <c r="AZ237" s="148"/>
      <c r="BA237" s="148"/>
      <c r="BB237" s="148"/>
      <c r="BC237" s="148"/>
      <c r="BD237" s="148"/>
      <c r="BE237" s="148"/>
      <c r="BF237" s="148"/>
      <c r="BG237" s="148"/>
      <c r="BH237" s="148"/>
    </row>
    <row r="238" spans="1:60" outlineLevel="1" x14ac:dyDescent="0.25">
      <c r="A238" s="155"/>
      <c r="B238" s="156"/>
      <c r="C238" s="177" t="s">
        <v>408</v>
      </c>
      <c r="D238" s="158"/>
      <c r="E238" s="159">
        <v>1</v>
      </c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R238" s="157"/>
      <c r="S238" s="157"/>
      <c r="T238" s="157"/>
      <c r="U238" s="157"/>
      <c r="V238" s="157"/>
      <c r="W238" s="157"/>
      <c r="X238" s="157"/>
      <c r="Y238" s="148"/>
      <c r="Z238" s="148"/>
      <c r="AA238" s="148"/>
      <c r="AB238" s="148"/>
      <c r="AC238" s="148"/>
      <c r="AD238" s="148"/>
      <c r="AE238" s="148"/>
      <c r="AF238" s="148"/>
      <c r="AG238" s="148" t="s">
        <v>146</v>
      </c>
      <c r="AH238" s="148">
        <v>0</v>
      </c>
      <c r="AI238" s="148"/>
      <c r="AJ238" s="148"/>
      <c r="AK238" s="148"/>
      <c r="AL238" s="148"/>
      <c r="AM238" s="148"/>
      <c r="AN238" s="148"/>
      <c r="AO238" s="148"/>
      <c r="AP238" s="148"/>
      <c r="AQ238" s="148"/>
      <c r="AR238" s="148"/>
      <c r="AS238" s="148"/>
      <c r="AT238" s="148"/>
      <c r="AU238" s="148"/>
      <c r="AV238" s="148"/>
      <c r="AW238" s="148"/>
      <c r="AX238" s="148"/>
      <c r="AY238" s="148"/>
      <c r="AZ238" s="148"/>
      <c r="BA238" s="148"/>
      <c r="BB238" s="148"/>
      <c r="BC238" s="148"/>
      <c r="BD238" s="148"/>
      <c r="BE238" s="148"/>
      <c r="BF238" s="148"/>
      <c r="BG238" s="148"/>
      <c r="BH238" s="148"/>
    </row>
    <row r="239" spans="1:60" outlineLevel="1" x14ac:dyDescent="0.25">
      <c r="A239" s="155"/>
      <c r="B239" s="156"/>
      <c r="C239" s="240"/>
      <c r="D239" s="241"/>
      <c r="E239" s="241"/>
      <c r="F239" s="241"/>
      <c r="G239" s="241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R239" s="157"/>
      <c r="S239" s="157"/>
      <c r="T239" s="157"/>
      <c r="U239" s="157"/>
      <c r="V239" s="157"/>
      <c r="W239" s="157"/>
      <c r="X239" s="157"/>
      <c r="Y239" s="148"/>
      <c r="Z239" s="148"/>
      <c r="AA239" s="148"/>
      <c r="AB239" s="148"/>
      <c r="AC239" s="148"/>
      <c r="AD239" s="148"/>
      <c r="AE239" s="148"/>
      <c r="AF239" s="148"/>
      <c r="AG239" s="148" t="s">
        <v>147</v>
      </c>
      <c r="AH239" s="148"/>
      <c r="AI239" s="148"/>
      <c r="AJ239" s="148"/>
      <c r="AK239" s="148"/>
      <c r="AL239" s="148"/>
      <c r="AM239" s="148"/>
      <c r="AN239" s="148"/>
      <c r="AO239" s="148"/>
      <c r="AP239" s="148"/>
      <c r="AQ239" s="148"/>
      <c r="AR239" s="148"/>
      <c r="AS239" s="148"/>
      <c r="AT239" s="148"/>
      <c r="AU239" s="148"/>
      <c r="AV239" s="148"/>
      <c r="AW239" s="148"/>
      <c r="AX239" s="148"/>
      <c r="AY239" s="148"/>
      <c r="AZ239" s="148"/>
      <c r="BA239" s="148"/>
      <c r="BB239" s="148"/>
      <c r="BC239" s="148"/>
      <c r="BD239" s="148"/>
      <c r="BE239" s="148"/>
      <c r="BF239" s="148"/>
      <c r="BG239" s="148"/>
      <c r="BH239" s="148"/>
    </row>
    <row r="240" spans="1:60" ht="20.399999999999999" outlineLevel="1" x14ac:dyDescent="0.25">
      <c r="A240" s="167">
        <v>57</v>
      </c>
      <c r="B240" s="168" t="s">
        <v>409</v>
      </c>
      <c r="C240" s="176" t="s">
        <v>410</v>
      </c>
      <c r="D240" s="169" t="s">
        <v>212</v>
      </c>
      <c r="E240" s="170">
        <v>0.192</v>
      </c>
      <c r="F240" s="171"/>
      <c r="G240" s="172">
        <f>ROUND(E240*F240,2)</f>
        <v>0</v>
      </c>
      <c r="H240" s="171"/>
      <c r="I240" s="172">
        <f>ROUND(E240*H240,2)</f>
        <v>0</v>
      </c>
      <c r="J240" s="171"/>
      <c r="K240" s="172">
        <f>ROUND(E240*J240,2)</f>
        <v>0</v>
      </c>
      <c r="L240" s="172">
        <v>21</v>
      </c>
      <c r="M240" s="172">
        <f>G240*(1+L240/100)</f>
        <v>0</v>
      </c>
      <c r="N240" s="172">
        <v>2.5</v>
      </c>
      <c r="O240" s="172">
        <f>ROUND(E240*N240,2)</f>
        <v>0.48</v>
      </c>
      <c r="P240" s="172">
        <v>0</v>
      </c>
      <c r="Q240" s="172">
        <f>ROUND(E240*P240,2)</f>
        <v>0</v>
      </c>
      <c r="R240" s="172" t="s">
        <v>348</v>
      </c>
      <c r="S240" s="172" t="s">
        <v>157</v>
      </c>
      <c r="T240" s="173" t="s">
        <v>157</v>
      </c>
      <c r="U240" s="157">
        <v>1.45</v>
      </c>
      <c r="V240" s="157">
        <f>ROUND(E240*U240,2)</f>
        <v>0.28000000000000003</v>
      </c>
      <c r="W240" s="157"/>
      <c r="X240" s="157" t="s">
        <v>189</v>
      </c>
      <c r="Y240" s="148"/>
      <c r="Z240" s="148"/>
      <c r="AA240" s="148"/>
      <c r="AB240" s="148"/>
      <c r="AC240" s="148"/>
      <c r="AD240" s="148"/>
      <c r="AE240" s="148"/>
      <c r="AF240" s="148"/>
      <c r="AG240" s="148" t="s">
        <v>190</v>
      </c>
      <c r="AH240" s="148"/>
      <c r="AI240" s="148"/>
      <c r="AJ240" s="148"/>
      <c r="AK240" s="148"/>
      <c r="AL240" s="148"/>
      <c r="AM240" s="148"/>
      <c r="AN240" s="148"/>
      <c r="AO240" s="148"/>
      <c r="AP240" s="148"/>
      <c r="AQ240" s="148"/>
      <c r="AR240" s="148"/>
      <c r="AS240" s="148"/>
      <c r="AT240" s="148"/>
      <c r="AU240" s="148"/>
      <c r="AV240" s="148"/>
      <c r="AW240" s="148"/>
      <c r="AX240" s="148"/>
      <c r="AY240" s="148"/>
      <c r="AZ240" s="148"/>
      <c r="BA240" s="148"/>
      <c r="BB240" s="148"/>
      <c r="BC240" s="148"/>
      <c r="BD240" s="148"/>
      <c r="BE240" s="148"/>
      <c r="BF240" s="148"/>
      <c r="BG240" s="148"/>
      <c r="BH240" s="148"/>
    </row>
    <row r="241" spans="1:60" outlineLevel="1" x14ac:dyDescent="0.25">
      <c r="A241" s="155"/>
      <c r="B241" s="156"/>
      <c r="C241" s="249" t="s">
        <v>411</v>
      </c>
      <c r="D241" s="250"/>
      <c r="E241" s="250"/>
      <c r="F241" s="250"/>
      <c r="G241" s="250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48"/>
      <c r="Z241" s="148"/>
      <c r="AA241" s="148"/>
      <c r="AB241" s="148"/>
      <c r="AC241" s="148"/>
      <c r="AD241" s="148"/>
      <c r="AE241" s="148"/>
      <c r="AF241" s="148"/>
      <c r="AG241" s="148" t="s">
        <v>192</v>
      </c>
      <c r="AH241" s="148"/>
      <c r="AI241" s="148"/>
      <c r="AJ241" s="148"/>
      <c r="AK241" s="148"/>
      <c r="AL241" s="148"/>
      <c r="AM241" s="148"/>
      <c r="AN241" s="148"/>
      <c r="AO241" s="148"/>
      <c r="AP241" s="148"/>
      <c r="AQ241" s="148"/>
      <c r="AR241" s="148"/>
      <c r="AS241" s="148"/>
      <c r="AT241" s="148"/>
      <c r="AU241" s="148"/>
      <c r="AV241" s="148"/>
      <c r="AW241" s="148"/>
      <c r="AX241" s="148"/>
      <c r="AY241" s="148"/>
      <c r="AZ241" s="148"/>
      <c r="BA241" s="148"/>
      <c r="BB241" s="148"/>
      <c r="BC241" s="148"/>
      <c r="BD241" s="148"/>
      <c r="BE241" s="148"/>
      <c r="BF241" s="148"/>
      <c r="BG241" s="148"/>
      <c r="BH241" s="148"/>
    </row>
    <row r="242" spans="1:60" outlineLevel="1" x14ac:dyDescent="0.25">
      <c r="A242" s="155"/>
      <c r="B242" s="156"/>
      <c r="C242" s="177" t="s">
        <v>412</v>
      </c>
      <c r="D242" s="158"/>
      <c r="E242" s="159">
        <v>0.192</v>
      </c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  <c r="S242" s="157"/>
      <c r="T242" s="157"/>
      <c r="U242" s="157"/>
      <c r="V242" s="157"/>
      <c r="W242" s="157"/>
      <c r="X242" s="157"/>
      <c r="Y242" s="148"/>
      <c r="Z242" s="148"/>
      <c r="AA242" s="148"/>
      <c r="AB242" s="148"/>
      <c r="AC242" s="148"/>
      <c r="AD242" s="148"/>
      <c r="AE242" s="148"/>
      <c r="AF242" s="148"/>
      <c r="AG242" s="148" t="s">
        <v>146</v>
      </c>
      <c r="AH242" s="148">
        <v>0</v>
      </c>
      <c r="AI242" s="148"/>
      <c r="AJ242" s="148"/>
      <c r="AK242" s="148"/>
      <c r="AL242" s="148"/>
      <c r="AM242" s="148"/>
      <c r="AN242" s="148"/>
      <c r="AO242" s="148"/>
      <c r="AP242" s="148"/>
      <c r="AQ242" s="148"/>
      <c r="AR242" s="148"/>
      <c r="AS242" s="148"/>
      <c r="AT242" s="148"/>
      <c r="AU242" s="148"/>
      <c r="AV242" s="148"/>
      <c r="AW242" s="148"/>
      <c r="AX242" s="148"/>
      <c r="AY242" s="148"/>
      <c r="AZ242" s="148"/>
      <c r="BA242" s="148"/>
      <c r="BB242" s="148"/>
      <c r="BC242" s="148"/>
      <c r="BD242" s="148"/>
      <c r="BE242" s="148"/>
      <c r="BF242" s="148"/>
      <c r="BG242" s="148"/>
      <c r="BH242" s="148"/>
    </row>
    <row r="243" spans="1:60" outlineLevel="1" x14ac:dyDescent="0.25">
      <c r="A243" s="155"/>
      <c r="B243" s="156"/>
      <c r="C243" s="240"/>
      <c r="D243" s="241"/>
      <c r="E243" s="241"/>
      <c r="F243" s="241"/>
      <c r="G243" s="241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R243" s="157"/>
      <c r="S243" s="157"/>
      <c r="T243" s="157"/>
      <c r="U243" s="157"/>
      <c r="V243" s="157"/>
      <c r="W243" s="157"/>
      <c r="X243" s="157"/>
      <c r="Y243" s="148"/>
      <c r="Z243" s="148"/>
      <c r="AA243" s="148"/>
      <c r="AB243" s="148"/>
      <c r="AC243" s="148"/>
      <c r="AD243" s="148"/>
      <c r="AE243" s="148"/>
      <c r="AF243" s="148"/>
      <c r="AG243" s="148" t="s">
        <v>147</v>
      </c>
      <c r="AH243" s="148"/>
      <c r="AI243" s="148"/>
      <c r="AJ243" s="148"/>
      <c r="AK243" s="148"/>
      <c r="AL243" s="148"/>
      <c r="AM243" s="148"/>
      <c r="AN243" s="148"/>
      <c r="AO243" s="148"/>
      <c r="AP243" s="148"/>
      <c r="AQ243" s="148"/>
      <c r="AR243" s="148"/>
      <c r="AS243" s="148"/>
      <c r="AT243" s="148"/>
      <c r="AU243" s="148"/>
      <c r="AV243" s="148"/>
      <c r="AW243" s="148"/>
      <c r="AX243" s="148"/>
      <c r="AY243" s="148"/>
      <c r="AZ243" s="148"/>
      <c r="BA243" s="148"/>
      <c r="BB243" s="148"/>
      <c r="BC243" s="148"/>
      <c r="BD243" s="148"/>
      <c r="BE243" s="148"/>
      <c r="BF243" s="148"/>
      <c r="BG243" s="148"/>
      <c r="BH243" s="148"/>
    </row>
    <row r="244" spans="1:60" ht="20.399999999999999" outlineLevel="1" x14ac:dyDescent="0.25">
      <c r="A244" s="167">
        <v>58</v>
      </c>
      <c r="B244" s="168" t="s">
        <v>413</v>
      </c>
      <c r="C244" s="176" t="s">
        <v>414</v>
      </c>
      <c r="D244" s="169" t="s">
        <v>187</v>
      </c>
      <c r="E244" s="170">
        <v>0.88</v>
      </c>
      <c r="F244" s="171"/>
      <c r="G244" s="172">
        <f>ROUND(E244*F244,2)</f>
        <v>0</v>
      </c>
      <c r="H244" s="171"/>
      <c r="I244" s="172">
        <f>ROUND(E244*H244,2)</f>
        <v>0</v>
      </c>
      <c r="J244" s="171"/>
      <c r="K244" s="172">
        <f>ROUND(E244*J244,2)</f>
        <v>0</v>
      </c>
      <c r="L244" s="172">
        <v>21</v>
      </c>
      <c r="M244" s="172">
        <f>G244*(1+L244/100)</f>
        <v>0</v>
      </c>
      <c r="N244" s="172">
        <v>0.78837000000000002</v>
      </c>
      <c r="O244" s="172">
        <f>ROUND(E244*N244,2)</f>
        <v>0.69</v>
      </c>
      <c r="P244" s="172">
        <v>0</v>
      </c>
      <c r="Q244" s="172">
        <f>ROUND(E244*P244,2)</f>
        <v>0</v>
      </c>
      <c r="R244" s="172" t="s">
        <v>415</v>
      </c>
      <c r="S244" s="172" t="s">
        <v>157</v>
      </c>
      <c r="T244" s="173" t="s">
        <v>157</v>
      </c>
      <c r="U244" s="157">
        <v>2.39</v>
      </c>
      <c r="V244" s="157">
        <f>ROUND(E244*U244,2)</f>
        <v>2.1</v>
      </c>
      <c r="W244" s="157"/>
      <c r="X244" s="157" t="s">
        <v>189</v>
      </c>
      <c r="Y244" s="148"/>
      <c r="Z244" s="148"/>
      <c r="AA244" s="148"/>
      <c r="AB244" s="148"/>
      <c r="AC244" s="148"/>
      <c r="AD244" s="148"/>
      <c r="AE244" s="148"/>
      <c r="AF244" s="148"/>
      <c r="AG244" s="148" t="s">
        <v>190</v>
      </c>
      <c r="AH244" s="148"/>
      <c r="AI244" s="148"/>
      <c r="AJ244" s="148"/>
      <c r="AK244" s="148"/>
      <c r="AL244" s="148"/>
      <c r="AM244" s="148"/>
      <c r="AN244" s="148"/>
      <c r="AO244" s="148"/>
      <c r="AP244" s="148"/>
      <c r="AQ244" s="148"/>
      <c r="AR244" s="148"/>
      <c r="AS244" s="148"/>
      <c r="AT244" s="148"/>
      <c r="AU244" s="148"/>
      <c r="AV244" s="148"/>
      <c r="AW244" s="148"/>
      <c r="AX244" s="148"/>
      <c r="AY244" s="148"/>
      <c r="AZ244" s="148"/>
      <c r="BA244" s="148"/>
      <c r="BB244" s="148"/>
      <c r="BC244" s="148"/>
      <c r="BD244" s="148"/>
      <c r="BE244" s="148"/>
      <c r="BF244" s="148"/>
      <c r="BG244" s="148"/>
      <c r="BH244" s="148"/>
    </row>
    <row r="245" spans="1:60" outlineLevel="1" x14ac:dyDescent="0.25">
      <c r="A245" s="155"/>
      <c r="B245" s="156"/>
      <c r="C245" s="249" t="s">
        <v>416</v>
      </c>
      <c r="D245" s="250"/>
      <c r="E245" s="250"/>
      <c r="F245" s="250"/>
      <c r="G245" s="250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  <c r="X245" s="157"/>
      <c r="Y245" s="148"/>
      <c r="Z245" s="148"/>
      <c r="AA245" s="148"/>
      <c r="AB245" s="148"/>
      <c r="AC245" s="148"/>
      <c r="AD245" s="148"/>
      <c r="AE245" s="148"/>
      <c r="AF245" s="148"/>
      <c r="AG245" s="148" t="s">
        <v>192</v>
      </c>
      <c r="AH245" s="148"/>
      <c r="AI245" s="148"/>
      <c r="AJ245" s="148"/>
      <c r="AK245" s="148"/>
      <c r="AL245" s="148"/>
      <c r="AM245" s="148"/>
      <c r="AN245" s="148"/>
      <c r="AO245" s="148"/>
      <c r="AP245" s="148"/>
      <c r="AQ245" s="148"/>
      <c r="AR245" s="148"/>
      <c r="AS245" s="148"/>
      <c r="AT245" s="148"/>
      <c r="AU245" s="148"/>
      <c r="AV245" s="148"/>
      <c r="AW245" s="148"/>
      <c r="AX245" s="148"/>
      <c r="AY245" s="148"/>
      <c r="AZ245" s="148"/>
      <c r="BA245" s="148"/>
      <c r="BB245" s="148"/>
      <c r="BC245" s="148"/>
      <c r="BD245" s="148"/>
      <c r="BE245" s="148"/>
      <c r="BF245" s="148"/>
      <c r="BG245" s="148"/>
      <c r="BH245" s="148"/>
    </row>
    <row r="246" spans="1:60" outlineLevel="1" x14ac:dyDescent="0.25">
      <c r="A246" s="155"/>
      <c r="B246" s="156"/>
      <c r="C246" s="177" t="s">
        <v>417</v>
      </c>
      <c r="D246" s="158"/>
      <c r="E246" s="159">
        <v>0.88</v>
      </c>
      <c r="F246" s="157"/>
      <c r="G246" s="157"/>
      <c r="H246" s="157"/>
      <c r="I246" s="157"/>
      <c r="J246" s="157"/>
      <c r="K246" s="157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48"/>
      <c r="Z246" s="148"/>
      <c r="AA246" s="148"/>
      <c r="AB246" s="148"/>
      <c r="AC246" s="148"/>
      <c r="AD246" s="148"/>
      <c r="AE246" s="148"/>
      <c r="AF246" s="148"/>
      <c r="AG246" s="148" t="s">
        <v>146</v>
      </c>
      <c r="AH246" s="148">
        <v>0</v>
      </c>
      <c r="AI246" s="148"/>
      <c r="AJ246" s="148"/>
      <c r="AK246" s="148"/>
      <c r="AL246" s="148"/>
      <c r="AM246" s="148"/>
      <c r="AN246" s="148"/>
      <c r="AO246" s="148"/>
      <c r="AP246" s="148"/>
      <c r="AQ246" s="148"/>
      <c r="AR246" s="148"/>
      <c r="AS246" s="148"/>
      <c r="AT246" s="148"/>
      <c r="AU246" s="148"/>
      <c r="AV246" s="148"/>
      <c r="AW246" s="148"/>
      <c r="AX246" s="148"/>
      <c r="AY246" s="148"/>
      <c r="AZ246" s="148"/>
      <c r="BA246" s="148"/>
      <c r="BB246" s="148"/>
      <c r="BC246" s="148"/>
      <c r="BD246" s="148"/>
      <c r="BE246" s="148"/>
      <c r="BF246" s="148"/>
      <c r="BG246" s="148"/>
      <c r="BH246" s="148"/>
    </row>
    <row r="247" spans="1:60" outlineLevel="1" x14ac:dyDescent="0.25">
      <c r="A247" s="155"/>
      <c r="B247" s="156"/>
      <c r="C247" s="240"/>
      <c r="D247" s="241"/>
      <c r="E247" s="241"/>
      <c r="F247" s="241"/>
      <c r="G247" s="241"/>
      <c r="H247" s="157"/>
      <c r="I247" s="157"/>
      <c r="J247" s="157"/>
      <c r="K247" s="157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48"/>
      <c r="Z247" s="148"/>
      <c r="AA247" s="148"/>
      <c r="AB247" s="148"/>
      <c r="AC247" s="148"/>
      <c r="AD247" s="148"/>
      <c r="AE247" s="148"/>
      <c r="AF247" s="148"/>
      <c r="AG247" s="148" t="s">
        <v>147</v>
      </c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</row>
    <row r="248" spans="1:60" ht="20.399999999999999" outlineLevel="1" x14ac:dyDescent="0.25">
      <c r="A248" s="167">
        <v>59</v>
      </c>
      <c r="B248" s="168" t="s">
        <v>418</v>
      </c>
      <c r="C248" s="176" t="s">
        <v>419</v>
      </c>
      <c r="D248" s="169" t="s">
        <v>196</v>
      </c>
      <c r="E248" s="170">
        <v>40.4</v>
      </c>
      <c r="F248" s="171"/>
      <c r="G248" s="172">
        <f>ROUND(E248*F248,2)</f>
        <v>0</v>
      </c>
      <c r="H248" s="171"/>
      <c r="I248" s="172">
        <f>ROUND(E248*H248,2)</f>
        <v>0</v>
      </c>
      <c r="J248" s="171"/>
      <c r="K248" s="172">
        <f>ROUND(E248*J248,2)</f>
        <v>0</v>
      </c>
      <c r="L248" s="172">
        <v>21</v>
      </c>
      <c r="M248" s="172">
        <f>G248*(1+L248/100)</f>
        <v>0</v>
      </c>
      <c r="N248" s="172">
        <v>2.4199999999999999E-2</v>
      </c>
      <c r="O248" s="172">
        <f>ROUND(E248*N248,2)</f>
        <v>0.98</v>
      </c>
      <c r="P248" s="172">
        <v>0</v>
      </c>
      <c r="Q248" s="172">
        <f>ROUND(E248*P248,2)</f>
        <v>0</v>
      </c>
      <c r="R248" s="172" t="s">
        <v>321</v>
      </c>
      <c r="S248" s="172" t="s">
        <v>157</v>
      </c>
      <c r="T248" s="173" t="s">
        <v>157</v>
      </c>
      <c r="U248" s="157">
        <v>0</v>
      </c>
      <c r="V248" s="157">
        <f>ROUND(E248*U248,2)</f>
        <v>0</v>
      </c>
      <c r="W248" s="157"/>
      <c r="X248" s="157" t="s">
        <v>322</v>
      </c>
      <c r="Y248" s="148"/>
      <c r="Z248" s="148"/>
      <c r="AA248" s="148"/>
      <c r="AB248" s="148"/>
      <c r="AC248" s="148"/>
      <c r="AD248" s="148"/>
      <c r="AE248" s="148"/>
      <c r="AF248" s="148"/>
      <c r="AG248" s="148" t="s">
        <v>323</v>
      </c>
      <c r="AH248" s="148"/>
      <c r="AI248" s="148"/>
      <c r="AJ248" s="148"/>
      <c r="AK248" s="148"/>
      <c r="AL248" s="148"/>
      <c r="AM248" s="148"/>
      <c r="AN248" s="148"/>
      <c r="AO248" s="148"/>
      <c r="AP248" s="148"/>
      <c r="AQ248" s="148"/>
      <c r="AR248" s="148"/>
      <c r="AS248" s="148"/>
      <c r="AT248" s="148"/>
      <c r="AU248" s="148"/>
      <c r="AV248" s="148"/>
      <c r="AW248" s="148"/>
      <c r="AX248" s="148"/>
      <c r="AY248" s="148"/>
      <c r="AZ248" s="148"/>
      <c r="BA248" s="148"/>
      <c r="BB248" s="148"/>
      <c r="BC248" s="148"/>
      <c r="BD248" s="148"/>
      <c r="BE248" s="148"/>
      <c r="BF248" s="148"/>
      <c r="BG248" s="148"/>
      <c r="BH248" s="148"/>
    </row>
    <row r="249" spans="1:60" outlineLevel="1" x14ac:dyDescent="0.25">
      <c r="A249" s="155"/>
      <c r="B249" s="156"/>
      <c r="C249" s="177" t="s">
        <v>420</v>
      </c>
      <c r="D249" s="158"/>
      <c r="E249" s="159">
        <v>40.4</v>
      </c>
      <c r="F249" s="157"/>
      <c r="G249" s="157"/>
      <c r="H249" s="157"/>
      <c r="I249" s="157"/>
      <c r="J249" s="157"/>
      <c r="K249" s="157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48"/>
      <c r="Z249" s="148"/>
      <c r="AA249" s="148"/>
      <c r="AB249" s="148"/>
      <c r="AC249" s="148"/>
      <c r="AD249" s="148"/>
      <c r="AE249" s="148"/>
      <c r="AF249" s="148"/>
      <c r="AG249" s="148" t="s">
        <v>146</v>
      </c>
      <c r="AH249" s="148">
        <v>0</v>
      </c>
      <c r="AI249" s="148"/>
      <c r="AJ249" s="148"/>
      <c r="AK249" s="148"/>
      <c r="AL249" s="148"/>
      <c r="AM249" s="148"/>
      <c r="AN249" s="148"/>
      <c r="AO249" s="148"/>
      <c r="AP249" s="148"/>
      <c r="AQ249" s="148"/>
      <c r="AR249" s="148"/>
      <c r="AS249" s="148"/>
      <c r="AT249" s="148"/>
      <c r="AU249" s="148"/>
      <c r="AV249" s="148"/>
      <c r="AW249" s="148"/>
      <c r="AX249" s="148"/>
      <c r="AY249" s="148"/>
      <c r="AZ249" s="148"/>
      <c r="BA249" s="148"/>
      <c r="BB249" s="148"/>
      <c r="BC249" s="148"/>
      <c r="BD249" s="148"/>
      <c r="BE249" s="148"/>
      <c r="BF249" s="148"/>
      <c r="BG249" s="148"/>
      <c r="BH249" s="148"/>
    </row>
    <row r="250" spans="1:60" outlineLevel="1" x14ac:dyDescent="0.25">
      <c r="A250" s="155"/>
      <c r="B250" s="156"/>
      <c r="C250" s="240"/>
      <c r="D250" s="241"/>
      <c r="E250" s="241"/>
      <c r="F250" s="241"/>
      <c r="G250" s="241"/>
      <c r="H250" s="157"/>
      <c r="I250" s="157"/>
      <c r="J250" s="157"/>
      <c r="K250" s="157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  <c r="X250" s="157"/>
      <c r="Y250" s="148"/>
      <c r="Z250" s="148"/>
      <c r="AA250" s="148"/>
      <c r="AB250" s="148"/>
      <c r="AC250" s="148"/>
      <c r="AD250" s="148"/>
      <c r="AE250" s="148"/>
      <c r="AF250" s="148"/>
      <c r="AG250" s="148" t="s">
        <v>147</v>
      </c>
      <c r="AH250" s="148"/>
      <c r="AI250" s="148"/>
      <c r="AJ250" s="148"/>
      <c r="AK250" s="148"/>
      <c r="AL250" s="148"/>
      <c r="AM250" s="148"/>
      <c r="AN250" s="148"/>
      <c r="AO250" s="148"/>
      <c r="AP250" s="148"/>
      <c r="AQ250" s="148"/>
      <c r="AR250" s="148"/>
      <c r="AS250" s="148"/>
      <c r="AT250" s="148"/>
      <c r="AU250" s="148"/>
      <c r="AV250" s="148"/>
      <c r="AW250" s="148"/>
      <c r="AX250" s="148"/>
      <c r="AY250" s="148"/>
      <c r="AZ250" s="148"/>
      <c r="BA250" s="148"/>
      <c r="BB250" s="148"/>
      <c r="BC250" s="148"/>
      <c r="BD250" s="148"/>
      <c r="BE250" s="148"/>
      <c r="BF250" s="148"/>
      <c r="BG250" s="148"/>
      <c r="BH250" s="148"/>
    </row>
    <row r="251" spans="1:60" outlineLevel="1" x14ac:dyDescent="0.25">
      <c r="A251" s="167">
        <v>60</v>
      </c>
      <c r="B251" s="168" t="s">
        <v>421</v>
      </c>
      <c r="C251" s="176" t="s">
        <v>422</v>
      </c>
      <c r="D251" s="169" t="s">
        <v>196</v>
      </c>
      <c r="E251" s="170">
        <v>1.01</v>
      </c>
      <c r="F251" s="171"/>
      <c r="G251" s="172">
        <f>ROUND(E251*F251,2)</f>
        <v>0</v>
      </c>
      <c r="H251" s="171"/>
      <c r="I251" s="172">
        <f>ROUND(E251*H251,2)</f>
        <v>0</v>
      </c>
      <c r="J251" s="171"/>
      <c r="K251" s="172">
        <f>ROUND(E251*J251,2)</f>
        <v>0</v>
      </c>
      <c r="L251" s="172">
        <v>21</v>
      </c>
      <c r="M251" s="172">
        <f>G251*(1+L251/100)</f>
        <v>0</v>
      </c>
      <c r="N251" s="172">
        <v>0.24</v>
      </c>
      <c r="O251" s="172">
        <f>ROUND(E251*N251,2)</f>
        <v>0.24</v>
      </c>
      <c r="P251" s="172">
        <v>0</v>
      </c>
      <c r="Q251" s="172">
        <f>ROUND(E251*P251,2)</f>
        <v>0</v>
      </c>
      <c r="R251" s="172" t="s">
        <v>321</v>
      </c>
      <c r="S251" s="172" t="s">
        <v>157</v>
      </c>
      <c r="T251" s="173" t="s">
        <v>157</v>
      </c>
      <c r="U251" s="157">
        <v>0</v>
      </c>
      <c r="V251" s="157">
        <f>ROUND(E251*U251,2)</f>
        <v>0</v>
      </c>
      <c r="W251" s="157"/>
      <c r="X251" s="157" t="s">
        <v>322</v>
      </c>
      <c r="Y251" s="148"/>
      <c r="Z251" s="148"/>
      <c r="AA251" s="148"/>
      <c r="AB251" s="148"/>
      <c r="AC251" s="148"/>
      <c r="AD251" s="148"/>
      <c r="AE251" s="148"/>
      <c r="AF251" s="148"/>
      <c r="AG251" s="148" t="s">
        <v>323</v>
      </c>
      <c r="AH251" s="148"/>
      <c r="AI251" s="148"/>
      <c r="AJ251" s="148"/>
      <c r="AK251" s="148"/>
      <c r="AL251" s="148"/>
      <c r="AM251" s="148"/>
      <c r="AN251" s="148"/>
      <c r="AO251" s="148"/>
      <c r="AP251" s="148"/>
      <c r="AQ251" s="148"/>
      <c r="AR251" s="148"/>
      <c r="AS251" s="148"/>
      <c r="AT251" s="148"/>
      <c r="AU251" s="148"/>
      <c r="AV251" s="148"/>
      <c r="AW251" s="148"/>
      <c r="AX251" s="148"/>
      <c r="AY251" s="148"/>
      <c r="AZ251" s="148"/>
      <c r="BA251" s="148"/>
      <c r="BB251" s="148"/>
      <c r="BC251" s="148"/>
      <c r="BD251" s="148"/>
      <c r="BE251" s="148"/>
      <c r="BF251" s="148"/>
      <c r="BG251" s="148"/>
      <c r="BH251" s="148"/>
    </row>
    <row r="252" spans="1:60" outlineLevel="1" x14ac:dyDescent="0.25">
      <c r="A252" s="155"/>
      <c r="B252" s="156"/>
      <c r="C252" s="177" t="s">
        <v>423</v>
      </c>
      <c r="D252" s="158"/>
      <c r="E252" s="159">
        <v>1.01</v>
      </c>
      <c r="F252" s="157"/>
      <c r="G252" s="157"/>
      <c r="H252" s="157"/>
      <c r="I252" s="157"/>
      <c r="J252" s="157"/>
      <c r="K252" s="157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48"/>
      <c r="Z252" s="148"/>
      <c r="AA252" s="148"/>
      <c r="AB252" s="148"/>
      <c r="AC252" s="148"/>
      <c r="AD252" s="148"/>
      <c r="AE252" s="148"/>
      <c r="AF252" s="148"/>
      <c r="AG252" s="148" t="s">
        <v>146</v>
      </c>
      <c r="AH252" s="148">
        <v>0</v>
      </c>
      <c r="AI252" s="148"/>
      <c r="AJ252" s="148"/>
      <c r="AK252" s="148"/>
      <c r="AL252" s="148"/>
      <c r="AM252" s="148"/>
      <c r="AN252" s="148"/>
      <c r="AO252" s="148"/>
      <c r="AP252" s="148"/>
      <c r="AQ252" s="148"/>
      <c r="AR252" s="148"/>
      <c r="AS252" s="148"/>
      <c r="AT252" s="148"/>
      <c r="AU252" s="148"/>
      <c r="AV252" s="148"/>
      <c r="AW252" s="148"/>
      <c r="AX252" s="148"/>
      <c r="AY252" s="148"/>
      <c r="AZ252" s="148"/>
      <c r="BA252" s="148"/>
      <c r="BB252" s="148"/>
      <c r="BC252" s="148"/>
      <c r="BD252" s="148"/>
      <c r="BE252" s="148"/>
      <c r="BF252" s="148"/>
      <c r="BG252" s="148"/>
      <c r="BH252" s="148"/>
    </row>
    <row r="253" spans="1:60" outlineLevel="1" x14ac:dyDescent="0.25">
      <c r="A253" s="155"/>
      <c r="B253" s="156"/>
      <c r="C253" s="240"/>
      <c r="D253" s="241"/>
      <c r="E253" s="241"/>
      <c r="F253" s="241"/>
      <c r="G253" s="241"/>
      <c r="H253" s="157"/>
      <c r="I253" s="157"/>
      <c r="J253" s="157"/>
      <c r="K253" s="157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  <c r="X253" s="157"/>
      <c r="Y253" s="148"/>
      <c r="Z253" s="148"/>
      <c r="AA253" s="148"/>
      <c r="AB253" s="148"/>
      <c r="AC253" s="148"/>
      <c r="AD253" s="148"/>
      <c r="AE253" s="148"/>
      <c r="AF253" s="148"/>
      <c r="AG253" s="148" t="s">
        <v>147</v>
      </c>
      <c r="AH253" s="148"/>
      <c r="AI253" s="148"/>
      <c r="AJ253" s="148"/>
      <c r="AK253" s="148"/>
      <c r="AL253" s="148"/>
      <c r="AM253" s="148"/>
      <c r="AN253" s="148"/>
      <c r="AO253" s="148"/>
      <c r="AP253" s="148"/>
      <c r="AQ253" s="148"/>
      <c r="AR253" s="148"/>
      <c r="AS253" s="148"/>
      <c r="AT253" s="148"/>
      <c r="AU253" s="148"/>
      <c r="AV253" s="148"/>
      <c r="AW253" s="148"/>
      <c r="AX253" s="148"/>
      <c r="AY253" s="148"/>
      <c r="AZ253" s="148"/>
      <c r="BA253" s="148"/>
      <c r="BB253" s="148"/>
      <c r="BC253" s="148"/>
      <c r="BD253" s="148"/>
      <c r="BE253" s="148"/>
      <c r="BF253" s="148"/>
      <c r="BG253" s="148"/>
      <c r="BH253" s="148"/>
    </row>
    <row r="254" spans="1:60" outlineLevel="1" x14ac:dyDescent="0.25">
      <c r="A254" s="167">
        <v>61</v>
      </c>
      <c r="B254" s="168" t="s">
        <v>424</v>
      </c>
      <c r="C254" s="176" t="s">
        <v>425</v>
      </c>
      <c r="D254" s="169" t="s">
        <v>196</v>
      </c>
      <c r="E254" s="170">
        <v>2.02</v>
      </c>
      <c r="F254" s="171"/>
      <c r="G254" s="172">
        <f>ROUND(E254*F254,2)</f>
        <v>0</v>
      </c>
      <c r="H254" s="171"/>
      <c r="I254" s="172">
        <f>ROUND(E254*H254,2)</f>
        <v>0</v>
      </c>
      <c r="J254" s="171"/>
      <c r="K254" s="172">
        <f>ROUND(E254*J254,2)</f>
        <v>0</v>
      </c>
      <c r="L254" s="172">
        <v>21</v>
      </c>
      <c r="M254" s="172">
        <f>G254*(1+L254/100)</f>
        <v>0</v>
      </c>
      <c r="N254" s="172">
        <v>3.9E-2</v>
      </c>
      <c r="O254" s="172">
        <f>ROUND(E254*N254,2)</f>
        <v>0.08</v>
      </c>
      <c r="P254" s="172">
        <v>0</v>
      </c>
      <c r="Q254" s="172">
        <f>ROUND(E254*P254,2)</f>
        <v>0</v>
      </c>
      <c r="R254" s="172" t="s">
        <v>321</v>
      </c>
      <c r="S254" s="172" t="s">
        <v>157</v>
      </c>
      <c r="T254" s="173" t="s">
        <v>157</v>
      </c>
      <c r="U254" s="157">
        <v>0</v>
      </c>
      <c r="V254" s="157">
        <f>ROUND(E254*U254,2)</f>
        <v>0</v>
      </c>
      <c r="W254" s="157"/>
      <c r="X254" s="157" t="s">
        <v>322</v>
      </c>
      <c r="Y254" s="148"/>
      <c r="Z254" s="148"/>
      <c r="AA254" s="148"/>
      <c r="AB254" s="148"/>
      <c r="AC254" s="148"/>
      <c r="AD254" s="148"/>
      <c r="AE254" s="148"/>
      <c r="AF254" s="148"/>
      <c r="AG254" s="148" t="s">
        <v>323</v>
      </c>
      <c r="AH254" s="148"/>
      <c r="AI254" s="148"/>
      <c r="AJ254" s="148"/>
      <c r="AK254" s="148"/>
      <c r="AL254" s="148"/>
      <c r="AM254" s="148"/>
      <c r="AN254" s="148"/>
      <c r="AO254" s="148"/>
      <c r="AP254" s="148"/>
      <c r="AQ254" s="148"/>
      <c r="AR254" s="148"/>
      <c r="AS254" s="148"/>
      <c r="AT254" s="148"/>
      <c r="AU254" s="148"/>
      <c r="AV254" s="148"/>
      <c r="AW254" s="148"/>
      <c r="AX254" s="148"/>
      <c r="AY254" s="148"/>
      <c r="AZ254" s="148"/>
      <c r="BA254" s="148"/>
      <c r="BB254" s="148"/>
      <c r="BC254" s="148"/>
      <c r="BD254" s="148"/>
      <c r="BE254" s="148"/>
      <c r="BF254" s="148"/>
      <c r="BG254" s="148"/>
      <c r="BH254" s="148"/>
    </row>
    <row r="255" spans="1:60" outlineLevel="1" x14ac:dyDescent="0.25">
      <c r="A255" s="155"/>
      <c r="B255" s="156"/>
      <c r="C255" s="177" t="s">
        <v>426</v>
      </c>
      <c r="D255" s="158"/>
      <c r="E255" s="159">
        <v>2.02</v>
      </c>
      <c r="F255" s="157"/>
      <c r="G255" s="157"/>
      <c r="H255" s="157"/>
      <c r="I255" s="157"/>
      <c r="J255" s="157"/>
      <c r="K255" s="157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  <c r="X255" s="157"/>
      <c r="Y255" s="148"/>
      <c r="Z255" s="148"/>
      <c r="AA255" s="148"/>
      <c r="AB255" s="148"/>
      <c r="AC255" s="148"/>
      <c r="AD255" s="148"/>
      <c r="AE255" s="148"/>
      <c r="AF255" s="148"/>
      <c r="AG255" s="148" t="s">
        <v>146</v>
      </c>
      <c r="AH255" s="148">
        <v>0</v>
      </c>
      <c r="AI255" s="148"/>
      <c r="AJ255" s="148"/>
      <c r="AK255" s="148"/>
      <c r="AL255" s="148"/>
      <c r="AM255" s="148"/>
      <c r="AN255" s="148"/>
      <c r="AO255" s="148"/>
      <c r="AP255" s="148"/>
      <c r="AQ255" s="148"/>
      <c r="AR255" s="148"/>
      <c r="AS255" s="148"/>
      <c r="AT255" s="148"/>
      <c r="AU255" s="148"/>
      <c r="AV255" s="148"/>
      <c r="AW255" s="148"/>
      <c r="AX255" s="148"/>
      <c r="AY255" s="148"/>
      <c r="AZ255" s="148"/>
      <c r="BA255" s="148"/>
      <c r="BB255" s="148"/>
      <c r="BC255" s="148"/>
      <c r="BD255" s="148"/>
      <c r="BE255" s="148"/>
      <c r="BF255" s="148"/>
      <c r="BG255" s="148"/>
      <c r="BH255" s="148"/>
    </row>
    <row r="256" spans="1:60" outlineLevel="1" x14ac:dyDescent="0.25">
      <c r="A256" s="155"/>
      <c r="B256" s="156"/>
      <c r="C256" s="240"/>
      <c r="D256" s="241"/>
      <c r="E256" s="241"/>
      <c r="F256" s="241"/>
      <c r="G256" s="241"/>
      <c r="H256" s="157"/>
      <c r="I256" s="157"/>
      <c r="J256" s="157"/>
      <c r="K256" s="157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  <c r="X256" s="157"/>
      <c r="Y256" s="148"/>
      <c r="Z256" s="148"/>
      <c r="AA256" s="148"/>
      <c r="AB256" s="148"/>
      <c r="AC256" s="148"/>
      <c r="AD256" s="148"/>
      <c r="AE256" s="148"/>
      <c r="AF256" s="148"/>
      <c r="AG256" s="148" t="s">
        <v>147</v>
      </c>
      <c r="AH256" s="148"/>
      <c r="AI256" s="148"/>
      <c r="AJ256" s="148"/>
      <c r="AK256" s="148"/>
      <c r="AL256" s="148"/>
      <c r="AM256" s="148"/>
      <c r="AN256" s="148"/>
      <c r="AO256" s="148"/>
      <c r="AP256" s="148"/>
      <c r="AQ256" s="148"/>
      <c r="AR256" s="148"/>
      <c r="AS256" s="148"/>
      <c r="AT256" s="148"/>
      <c r="AU256" s="148"/>
      <c r="AV256" s="148"/>
      <c r="AW256" s="148"/>
      <c r="AX256" s="148"/>
      <c r="AY256" s="148"/>
      <c r="AZ256" s="148"/>
      <c r="BA256" s="148"/>
      <c r="BB256" s="148"/>
      <c r="BC256" s="148"/>
      <c r="BD256" s="148"/>
      <c r="BE256" s="148"/>
      <c r="BF256" s="148"/>
      <c r="BG256" s="148"/>
      <c r="BH256" s="148"/>
    </row>
    <row r="257" spans="1:60" x14ac:dyDescent="0.25">
      <c r="A257" s="161" t="s">
        <v>136</v>
      </c>
      <c r="B257" s="162" t="s">
        <v>82</v>
      </c>
      <c r="C257" s="175" t="s">
        <v>83</v>
      </c>
      <c r="D257" s="163"/>
      <c r="E257" s="164"/>
      <c r="F257" s="165"/>
      <c r="G257" s="165">
        <f>SUMIF(AG258:AG341,"&lt;&gt;NOR",G258:G341)</f>
        <v>0</v>
      </c>
      <c r="H257" s="165"/>
      <c r="I257" s="165">
        <f>SUM(I258:I341)</f>
        <v>0</v>
      </c>
      <c r="J257" s="165"/>
      <c r="K257" s="165">
        <f>SUM(K258:K341)</f>
        <v>0</v>
      </c>
      <c r="L257" s="165"/>
      <c r="M257" s="165">
        <f>SUM(M258:M341)</f>
        <v>0</v>
      </c>
      <c r="N257" s="165"/>
      <c r="O257" s="165">
        <f>SUM(O258:O341)</f>
        <v>109.82000000000002</v>
      </c>
      <c r="P257" s="165"/>
      <c r="Q257" s="165">
        <f>SUM(Q258:Q341)</f>
        <v>0</v>
      </c>
      <c r="R257" s="165"/>
      <c r="S257" s="165"/>
      <c r="T257" s="166"/>
      <c r="U257" s="160"/>
      <c r="V257" s="160">
        <f>SUM(V258:V341)</f>
        <v>156.12</v>
      </c>
      <c r="W257" s="160"/>
      <c r="X257" s="160"/>
      <c r="AG257" t="s">
        <v>137</v>
      </c>
    </row>
    <row r="258" spans="1:60" ht="20.399999999999999" outlineLevel="1" x14ac:dyDescent="0.25">
      <c r="A258" s="167">
        <v>62</v>
      </c>
      <c r="B258" s="168" t="s">
        <v>427</v>
      </c>
      <c r="C258" s="176" t="s">
        <v>428</v>
      </c>
      <c r="D258" s="169" t="s">
        <v>187</v>
      </c>
      <c r="E258" s="170">
        <v>76</v>
      </c>
      <c r="F258" s="171"/>
      <c r="G258" s="172">
        <f>ROUND(E258*F258,2)</f>
        <v>0</v>
      </c>
      <c r="H258" s="171"/>
      <c r="I258" s="172">
        <f>ROUND(E258*H258,2)</f>
        <v>0</v>
      </c>
      <c r="J258" s="171"/>
      <c r="K258" s="172">
        <f>ROUND(E258*J258,2)</f>
        <v>0</v>
      </c>
      <c r="L258" s="172">
        <v>21</v>
      </c>
      <c r="M258" s="172">
        <f>G258*(1+L258/100)</f>
        <v>0</v>
      </c>
      <c r="N258" s="172">
        <v>0.46305000000000002</v>
      </c>
      <c r="O258" s="172">
        <f>ROUND(E258*N258,2)</f>
        <v>35.19</v>
      </c>
      <c r="P258" s="172">
        <v>0</v>
      </c>
      <c r="Q258" s="172">
        <f>ROUND(E258*P258,2)</f>
        <v>0</v>
      </c>
      <c r="R258" s="172" t="s">
        <v>204</v>
      </c>
      <c r="S258" s="172" t="s">
        <v>157</v>
      </c>
      <c r="T258" s="173" t="s">
        <v>157</v>
      </c>
      <c r="U258" s="157">
        <v>0.03</v>
      </c>
      <c r="V258" s="157">
        <f>ROUND(E258*U258,2)</f>
        <v>2.2799999999999998</v>
      </c>
      <c r="W258" s="157"/>
      <c r="X258" s="157" t="s">
        <v>189</v>
      </c>
      <c r="Y258" s="148"/>
      <c r="Z258" s="148"/>
      <c r="AA258" s="148"/>
      <c r="AB258" s="148"/>
      <c r="AC258" s="148"/>
      <c r="AD258" s="148"/>
      <c r="AE258" s="148"/>
      <c r="AF258" s="148"/>
      <c r="AG258" s="148" t="s">
        <v>190</v>
      </c>
      <c r="AH258" s="148"/>
      <c r="AI258" s="148"/>
      <c r="AJ258" s="148"/>
      <c r="AK258" s="148"/>
      <c r="AL258" s="148"/>
      <c r="AM258" s="148"/>
      <c r="AN258" s="148"/>
      <c r="AO258" s="148"/>
      <c r="AP258" s="148"/>
      <c r="AQ258" s="148"/>
      <c r="AR258" s="148"/>
      <c r="AS258" s="148"/>
      <c r="AT258" s="148"/>
      <c r="AU258" s="148"/>
      <c r="AV258" s="148"/>
      <c r="AW258" s="148"/>
      <c r="AX258" s="148"/>
      <c r="AY258" s="148"/>
      <c r="AZ258" s="148"/>
      <c r="BA258" s="148"/>
      <c r="BB258" s="148"/>
      <c r="BC258" s="148"/>
      <c r="BD258" s="148"/>
      <c r="BE258" s="148"/>
      <c r="BF258" s="148"/>
      <c r="BG258" s="148"/>
      <c r="BH258" s="148"/>
    </row>
    <row r="259" spans="1:60" outlineLevel="1" x14ac:dyDescent="0.25">
      <c r="A259" s="155"/>
      <c r="B259" s="156"/>
      <c r="C259" s="177" t="s">
        <v>429</v>
      </c>
      <c r="D259" s="158"/>
      <c r="E259" s="159">
        <v>17.100000000000001</v>
      </c>
      <c r="F259" s="157"/>
      <c r="G259" s="157"/>
      <c r="H259" s="157"/>
      <c r="I259" s="157"/>
      <c r="J259" s="157"/>
      <c r="K259" s="157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  <c r="X259" s="157"/>
      <c r="Y259" s="148"/>
      <c r="Z259" s="148"/>
      <c r="AA259" s="148"/>
      <c r="AB259" s="148"/>
      <c r="AC259" s="148"/>
      <c r="AD259" s="148"/>
      <c r="AE259" s="148"/>
      <c r="AF259" s="148"/>
      <c r="AG259" s="148" t="s">
        <v>146</v>
      </c>
      <c r="AH259" s="148">
        <v>0</v>
      </c>
      <c r="AI259" s="148"/>
      <c r="AJ259" s="148"/>
      <c r="AK259" s="148"/>
      <c r="AL259" s="148"/>
      <c r="AM259" s="148"/>
      <c r="AN259" s="148"/>
      <c r="AO259" s="148"/>
      <c r="AP259" s="148"/>
      <c r="AQ259" s="148"/>
      <c r="AR259" s="148"/>
      <c r="AS259" s="148"/>
      <c r="AT259" s="148"/>
      <c r="AU259" s="148"/>
      <c r="AV259" s="148"/>
      <c r="AW259" s="148"/>
      <c r="AX259" s="148"/>
      <c r="AY259" s="148"/>
      <c r="AZ259" s="148"/>
      <c r="BA259" s="148"/>
      <c r="BB259" s="148"/>
      <c r="BC259" s="148"/>
      <c r="BD259" s="148"/>
      <c r="BE259" s="148"/>
      <c r="BF259" s="148"/>
      <c r="BG259" s="148"/>
      <c r="BH259" s="148"/>
    </row>
    <row r="260" spans="1:60" outlineLevel="1" x14ac:dyDescent="0.25">
      <c r="A260" s="155"/>
      <c r="B260" s="156"/>
      <c r="C260" s="177" t="s">
        <v>430</v>
      </c>
      <c r="D260" s="158"/>
      <c r="E260" s="159">
        <v>58.9</v>
      </c>
      <c r="F260" s="157"/>
      <c r="G260" s="157"/>
      <c r="H260" s="157"/>
      <c r="I260" s="157"/>
      <c r="J260" s="157"/>
      <c r="K260" s="157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  <c r="X260" s="157"/>
      <c r="Y260" s="148"/>
      <c r="Z260" s="148"/>
      <c r="AA260" s="148"/>
      <c r="AB260" s="148"/>
      <c r="AC260" s="148"/>
      <c r="AD260" s="148"/>
      <c r="AE260" s="148"/>
      <c r="AF260" s="148"/>
      <c r="AG260" s="148" t="s">
        <v>146</v>
      </c>
      <c r="AH260" s="148">
        <v>0</v>
      </c>
      <c r="AI260" s="148"/>
      <c r="AJ260" s="148"/>
      <c r="AK260" s="148"/>
      <c r="AL260" s="148"/>
      <c r="AM260" s="148"/>
      <c r="AN260" s="148"/>
      <c r="AO260" s="148"/>
      <c r="AP260" s="148"/>
      <c r="AQ260" s="148"/>
      <c r="AR260" s="148"/>
      <c r="AS260" s="148"/>
      <c r="AT260" s="148"/>
      <c r="AU260" s="148"/>
      <c r="AV260" s="148"/>
      <c r="AW260" s="148"/>
      <c r="AX260" s="148"/>
      <c r="AY260" s="148"/>
      <c r="AZ260" s="148"/>
      <c r="BA260" s="148"/>
      <c r="BB260" s="148"/>
      <c r="BC260" s="148"/>
      <c r="BD260" s="148"/>
      <c r="BE260" s="148"/>
      <c r="BF260" s="148"/>
      <c r="BG260" s="148"/>
      <c r="BH260" s="148"/>
    </row>
    <row r="261" spans="1:60" outlineLevel="1" x14ac:dyDescent="0.25">
      <c r="A261" s="155"/>
      <c r="B261" s="156"/>
      <c r="C261" s="240"/>
      <c r="D261" s="241"/>
      <c r="E261" s="241"/>
      <c r="F261" s="241"/>
      <c r="G261" s="241"/>
      <c r="H261" s="157"/>
      <c r="I261" s="157"/>
      <c r="J261" s="157"/>
      <c r="K261" s="157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  <c r="X261" s="157"/>
      <c r="Y261" s="148"/>
      <c r="Z261" s="148"/>
      <c r="AA261" s="148"/>
      <c r="AB261" s="148"/>
      <c r="AC261" s="148"/>
      <c r="AD261" s="148"/>
      <c r="AE261" s="148"/>
      <c r="AF261" s="148"/>
      <c r="AG261" s="148" t="s">
        <v>147</v>
      </c>
      <c r="AH261" s="148"/>
      <c r="AI261" s="148"/>
      <c r="AJ261" s="148"/>
      <c r="AK261" s="148"/>
      <c r="AL261" s="148"/>
      <c r="AM261" s="148"/>
      <c r="AN261" s="148"/>
      <c r="AO261" s="148"/>
      <c r="AP261" s="148"/>
      <c r="AQ261" s="148"/>
      <c r="AR261" s="148"/>
      <c r="AS261" s="148"/>
      <c r="AT261" s="148"/>
      <c r="AU261" s="148"/>
      <c r="AV261" s="148"/>
      <c r="AW261" s="148"/>
      <c r="AX261" s="148"/>
      <c r="AY261" s="148"/>
      <c r="AZ261" s="148"/>
      <c r="BA261" s="148"/>
      <c r="BB261" s="148"/>
      <c r="BC261" s="148"/>
      <c r="BD261" s="148"/>
      <c r="BE261" s="148"/>
      <c r="BF261" s="148"/>
      <c r="BG261" s="148"/>
      <c r="BH261" s="148"/>
    </row>
    <row r="262" spans="1:60" ht="20.399999999999999" outlineLevel="1" x14ac:dyDescent="0.25">
      <c r="A262" s="167">
        <v>63</v>
      </c>
      <c r="B262" s="168" t="s">
        <v>431</v>
      </c>
      <c r="C262" s="176" t="s">
        <v>432</v>
      </c>
      <c r="D262" s="169" t="s">
        <v>187</v>
      </c>
      <c r="E262" s="170">
        <v>17.600000000000001</v>
      </c>
      <c r="F262" s="171"/>
      <c r="G262" s="172">
        <f>ROUND(E262*F262,2)</f>
        <v>0</v>
      </c>
      <c r="H262" s="171"/>
      <c r="I262" s="172">
        <f>ROUND(E262*H262,2)</f>
        <v>0</v>
      </c>
      <c r="J262" s="171"/>
      <c r="K262" s="172">
        <f>ROUND(E262*J262,2)</f>
        <v>0</v>
      </c>
      <c r="L262" s="172">
        <v>21</v>
      </c>
      <c r="M262" s="172">
        <f>G262*(1+L262/100)</f>
        <v>0</v>
      </c>
      <c r="N262" s="172">
        <v>0.15826000000000001</v>
      </c>
      <c r="O262" s="172">
        <f>ROUND(E262*N262,2)</f>
        <v>2.79</v>
      </c>
      <c r="P262" s="172">
        <v>0</v>
      </c>
      <c r="Q262" s="172">
        <f>ROUND(E262*P262,2)</f>
        <v>0</v>
      </c>
      <c r="R262" s="172" t="s">
        <v>204</v>
      </c>
      <c r="S262" s="172" t="s">
        <v>157</v>
      </c>
      <c r="T262" s="173" t="s">
        <v>157</v>
      </c>
      <c r="U262" s="157">
        <v>0.06</v>
      </c>
      <c r="V262" s="157">
        <f>ROUND(E262*U262,2)</f>
        <v>1.06</v>
      </c>
      <c r="W262" s="157"/>
      <c r="X262" s="157" t="s">
        <v>189</v>
      </c>
      <c r="Y262" s="148"/>
      <c r="Z262" s="148"/>
      <c r="AA262" s="148"/>
      <c r="AB262" s="148"/>
      <c r="AC262" s="148"/>
      <c r="AD262" s="148"/>
      <c r="AE262" s="148"/>
      <c r="AF262" s="148"/>
      <c r="AG262" s="148" t="s">
        <v>190</v>
      </c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148"/>
      <c r="AR262" s="148"/>
      <c r="AS262" s="148"/>
      <c r="AT262" s="148"/>
      <c r="AU262" s="148"/>
      <c r="AV262" s="148"/>
      <c r="AW262" s="148"/>
      <c r="AX262" s="148"/>
      <c r="AY262" s="148"/>
      <c r="AZ262" s="148"/>
      <c r="BA262" s="148"/>
      <c r="BB262" s="148"/>
      <c r="BC262" s="148"/>
      <c r="BD262" s="148"/>
      <c r="BE262" s="148"/>
      <c r="BF262" s="148"/>
      <c r="BG262" s="148"/>
      <c r="BH262" s="148"/>
    </row>
    <row r="263" spans="1:60" outlineLevel="1" x14ac:dyDescent="0.25">
      <c r="A263" s="155"/>
      <c r="B263" s="156"/>
      <c r="C263" s="249" t="s">
        <v>433</v>
      </c>
      <c r="D263" s="250"/>
      <c r="E263" s="250"/>
      <c r="F263" s="250"/>
      <c r="G263" s="250"/>
      <c r="H263" s="157"/>
      <c r="I263" s="157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48"/>
      <c r="Z263" s="148"/>
      <c r="AA263" s="148"/>
      <c r="AB263" s="148"/>
      <c r="AC263" s="148"/>
      <c r="AD263" s="148"/>
      <c r="AE263" s="148"/>
      <c r="AF263" s="148"/>
      <c r="AG263" s="148" t="s">
        <v>192</v>
      </c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148"/>
      <c r="AR263" s="148"/>
      <c r="AS263" s="148"/>
      <c r="AT263" s="148"/>
      <c r="AU263" s="148"/>
      <c r="AV263" s="148"/>
      <c r="AW263" s="148"/>
      <c r="AX263" s="148"/>
      <c r="AY263" s="148"/>
      <c r="AZ263" s="148"/>
      <c r="BA263" s="148"/>
      <c r="BB263" s="148"/>
      <c r="BC263" s="148"/>
      <c r="BD263" s="148"/>
      <c r="BE263" s="148"/>
      <c r="BF263" s="148"/>
      <c r="BG263" s="148"/>
      <c r="BH263" s="148"/>
    </row>
    <row r="264" spans="1:60" outlineLevel="1" x14ac:dyDescent="0.25">
      <c r="A264" s="155"/>
      <c r="B264" s="156"/>
      <c r="C264" s="177" t="s">
        <v>434</v>
      </c>
      <c r="D264" s="158"/>
      <c r="E264" s="159">
        <v>17.600000000000001</v>
      </c>
      <c r="F264" s="157"/>
      <c r="G264" s="157"/>
      <c r="H264" s="157"/>
      <c r="I264" s="157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48"/>
      <c r="Z264" s="148"/>
      <c r="AA264" s="148"/>
      <c r="AB264" s="148"/>
      <c r="AC264" s="148"/>
      <c r="AD264" s="148"/>
      <c r="AE264" s="148"/>
      <c r="AF264" s="148"/>
      <c r="AG264" s="148" t="s">
        <v>146</v>
      </c>
      <c r="AH264" s="148">
        <v>0</v>
      </c>
      <c r="AI264" s="148"/>
      <c r="AJ264" s="148"/>
      <c r="AK264" s="148"/>
      <c r="AL264" s="148"/>
      <c r="AM264" s="148"/>
      <c r="AN264" s="148"/>
      <c r="AO264" s="148"/>
      <c r="AP264" s="148"/>
      <c r="AQ264" s="148"/>
      <c r="AR264" s="148"/>
      <c r="AS264" s="148"/>
      <c r="AT264" s="148"/>
      <c r="AU264" s="148"/>
      <c r="AV264" s="148"/>
      <c r="AW264" s="148"/>
      <c r="AX264" s="148"/>
      <c r="AY264" s="148"/>
      <c r="AZ264" s="148"/>
      <c r="BA264" s="148"/>
      <c r="BB264" s="148"/>
      <c r="BC264" s="148"/>
      <c r="BD264" s="148"/>
      <c r="BE264" s="148"/>
      <c r="BF264" s="148"/>
      <c r="BG264" s="148"/>
      <c r="BH264" s="148"/>
    </row>
    <row r="265" spans="1:60" outlineLevel="1" x14ac:dyDescent="0.25">
      <c r="A265" s="155"/>
      <c r="B265" s="156"/>
      <c r="C265" s="240"/>
      <c r="D265" s="241"/>
      <c r="E265" s="241"/>
      <c r="F265" s="241"/>
      <c r="G265" s="241"/>
      <c r="H265" s="157"/>
      <c r="I265" s="157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48"/>
      <c r="Z265" s="148"/>
      <c r="AA265" s="148"/>
      <c r="AB265" s="148"/>
      <c r="AC265" s="148"/>
      <c r="AD265" s="148"/>
      <c r="AE265" s="148"/>
      <c r="AF265" s="148"/>
      <c r="AG265" s="148" t="s">
        <v>147</v>
      </c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148"/>
      <c r="AR265" s="148"/>
      <c r="AS265" s="148"/>
      <c r="AT265" s="148"/>
      <c r="AU265" s="148"/>
      <c r="AV265" s="148"/>
      <c r="AW265" s="148"/>
      <c r="AX265" s="148"/>
      <c r="AY265" s="148"/>
      <c r="AZ265" s="148"/>
      <c r="BA265" s="148"/>
      <c r="BB265" s="148"/>
      <c r="BC265" s="148"/>
      <c r="BD265" s="148"/>
      <c r="BE265" s="148"/>
      <c r="BF265" s="148"/>
      <c r="BG265" s="148"/>
      <c r="BH265" s="148"/>
    </row>
    <row r="266" spans="1:60" outlineLevel="1" x14ac:dyDescent="0.25">
      <c r="A266" s="167">
        <v>64</v>
      </c>
      <c r="B266" s="168" t="s">
        <v>435</v>
      </c>
      <c r="C266" s="176" t="s">
        <v>436</v>
      </c>
      <c r="D266" s="169" t="s">
        <v>330</v>
      </c>
      <c r="E266" s="170">
        <v>5.5439999999999996</v>
      </c>
      <c r="F266" s="171"/>
      <c r="G266" s="172">
        <f>ROUND(E266*F266,2)</f>
        <v>0</v>
      </c>
      <c r="H266" s="171"/>
      <c r="I266" s="172">
        <f>ROUND(E266*H266,2)</f>
        <v>0</v>
      </c>
      <c r="J266" s="171"/>
      <c r="K266" s="172">
        <f>ROUND(E266*J266,2)</f>
        <v>0</v>
      </c>
      <c r="L266" s="172">
        <v>21</v>
      </c>
      <c r="M266" s="172">
        <f>G266*(1+L266/100)</f>
        <v>0</v>
      </c>
      <c r="N266" s="172">
        <v>1.1000000000000001</v>
      </c>
      <c r="O266" s="172">
        <f>ROUND(E266*N266,2)</f>
        <v>6.1</v>
      </c>
      <c r="P266" s="172">
        <v>0</v>
      </c>
      <c r="Q266" s="172">
        <f>ROUND(E266*P266,2)</f>
        <v>0</v>
      </c>
      <c r="R266" s="172" t="s">
        <v>204</v>
      </c>
      <c r="S266" s="172" t="s">
        <v>157</v>
      </c>
      <c r="T266" s="173" t="s">
        <v>157</v>
      </c>
      <c r="U266" s="157">
        <v>0.16</v>
      </c>
      <c r="V266" s="157">
        <f>ROUND(E266*U266,2)</f>
        <v>0.89</v>
      </c>
      <c r="W266" s="157"/>
      <c r="X266" s="157" t="s">
        <v>189</v>
      </c>
      <c r="Y266" s="148"/>
      <c r="Z266" s="148"/>
      <c r="AA266" s="148"/>
      <c r="AB266" s="148"/>
      <c r="AC266" s="148"/>
      <c r="AD266" s="148"/>
      <c r="AE266" s="148"/>
      <c r="AF266" s="148"/>
      <c r="AG266" s="148" t="s">
        <v>190</v>
      </c>
      <c r="AH266" s="148"/>
      <c r="AI266" s="148"/>
      <c r="AJ266" s="148"/>
      <c r="AK266" s="148"/>
      <c r="AL266" s="148"/>
      <c r="AM266" s="148"/>
      <c r="AN266" s="148"/>
      <c r="AO266" s="148"/>
      <c r="AP266" s="148"/>
      <c r="AQ266" s="148"/>
      <c r="AR266" s="148"/>
      <c r="AS266" s="148"/>
      <c r="AT266" s="148"/>
      <c r="AU266" s="148"/>
      <c r="AV266" s="148"/>
      <c r="AW266" s="148"/>
      <c r="AX266" s="148"/>
      <c r="AY266" s="148"/>
      <c r="AZ266" s="148"/>
      <c r="BA266" s="148"/>
      <c r="BB266" s="148"/>
      <c r="BC266" s="148"/>
      <c r="BD266" s="148"/>
      <c r="BE266" s="148"/>
      <c r="BF266" s="148"/>
      <c r="BG266" s="148"/>
      <c r="BH266" s="148"/>
    </row>
    <row r="267" spans="1:60" outlineLevel="1" x14ac:dyDescent="0.25">
      <c r="A267" s="155"/>
      <c r="B267" s="156"/>
      <c r="C267" s="249" t="s">
        <v>437</v>
      </c>
      <c r="D267" s="250"/>
      <c r="E267" s="250"/>
      <c r="F267" s="250"/>
      <c r="G267" s="250"/>
      <c r="H267" s="157"/>
      <c r="I267" s="157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48"/>
      <c r="Z267" s="148"/>
      <c r="AA267" s="148"/>
      <c r="AB267" s="148"/>
      <c r="AC267" s="148"/>
      <c r="AD267" s="148"/>
      <c r="AE267" s="148"/>
      <c r="AF267" s="148"/>
      <c r="AG267" s="148" t="s">
        <v>192</v>
      </c>
      <c r="AH267" s="148"/>
      <c r="AI267" s="148"/>
      <c r="AJ267" s="148"/>
      <c r="AK267" s="148"/>
      <c r="AL267" s="148"/>
      <c r="AM267" s="148"/>
      <c r="AN267" s="148"/>
      <c r="AO267" s="148"/>
      <c r="AP267" s="148"/>
      <c r="AQ267" s="148"/>
      <c r="AR267" s="148"/>
      <c r="AS267" s="148"/>
      <c r="AT267" s="148"/>
      <c r="AU267" s="148"/>
      <c r="AV267" s="148"/>
      <c r="AW267" s="148"/>
      <c r="AX267" s="148"/>
      <c r="AY267" s="148"/>
      <c r="AZ267" s="148"/>
      <c r="BA267" s="148"/>
      <c r="BB267" s="148"/>
      <c r="BC267" s="148"/>
      <c r="BD267" s="148"/>
      <c r="BE267" s="148"/>
      <c r="BF267" s="148"/>
      <c r="BG267" s="148"/>
      <c r="BH267" s="148"/>
    </row>
    <row r="268" spans="1:60" outlineLevel="1" x14ac:dyDescent="0.25">
      <c r="A268" s="155"/>
      <c r="B268" s="156"/>
      <c r="C268" s="177" t="s">
        <v>438</v>
      </c>
      <c r="D268" s="158"/>
      <c r="E268" s="159">
        <v>5.5439999999999996</v>
      </c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48"/>
      <c r="Z268" s="148"/>
      <c r="AA268" s="148"/>
      <c r="AB268" s="148"/>
      <c r="AC268" s="148"/>
      <c r="AD268" s="148"/>
      <c r="AE268" s="148"/>
      <c r="AF268" s="148"/>
      <c r="AG268" s="148" t="s">
        <v>146</v>
      </c>
      <c r="AH268" s="148">
        <v>0</v>
      </c>
      <c r="AI268" s="148"/>
      <c r="AJ268" s="148"/>
      <c r="AK268" s="148"/>
      <c r="AL268" s="148"/>
      <c r="AM268" s="148"/>
      <c r="AN268" s="148"/>
      <c r="AO268" s="148"/>
      <c r="AP268" s="148"/>
      <c r="AQ268" s="148"/>
      <c r="AR268" s="148"/>
      <c r="AS268" s="148"/>
      <c r="AT268" s="148"/>
      <c r="AU268" s="148"/>
      <c r="AV268" s="148"/>
      <c r="AW268" s="148"/>
      <c r="AX268" s="148"/>
      <c r="AY268" s="148"/>
      <c r="AZ268" s="148"/>
      <c r="BA268" s="148"/>
      <c r="BB268" s="148"/>
      <c r="BC268" s="148"/>
      <c r="BD268" s="148"/>
      <c r="BE268" s="148"/>
      <c r="BF268" s="148"/>
      <c r="BG268" s="148"/>
      <c r="BH268" s="148"/>
    </row>
    <row r="269" spans="1:60" outlineLevel="1" x14ac:dyDescent="0.25">
      <c r="A269" s="155"/>
      <c r="B269" s="156"/>
      <c r="C269" s="240"/>
      <c r="D269" s="241"/>
      <c r="E269" s="241"/>
      <c r="F269" s="241"/>
      <c r="G269" s="241"/>
      <c r="H269" s="157"/>
      <c r="I269" s="157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48"/>
      <c r="Z269" s="148"/>
      <c r="AA269" s="148"/>
      <c r="AB269" s="148"/>
      <c r="AC269" s="148"/>
      <c r="AD269" s="148"/>
      <c r="AE269" s="148"/>
      <c r="AF269" s="148"/>
      <c r="AG269" s="148" t="s">
        <v>147</v>
      </c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148"/>
      <c r="AR269" s="148"/>
      <c r="AS269" s="148"/>
      <c r="AT269" s="148"/>
      <c r="AU269" s="148"/>
      <c r="AV269" s="148"/>
      <c r="AW269" s="148"/>
      <c r="AX269" s="148"/>
      <c r="AY269" s="148"/>
      <c r="AZ269" s="148"/>
      <c r="BA269" s="148"/>
      <c r="BB269" s="148"/>
      <c r="BC269" s="148"/>
      <c r="BD269" s="148"/>
      <c r="BE269" s="148"/>
      <c r="BF269" s="148"/>
      <c r="BG269" s="148"/>
      <c r="BH269" s="148"/>
    </row>
    <row r="270" spans="1:60" outlineLevel="1" x14ac:dyDescent="0.25">
      <c r="A270" s="167">
        <v>65</v>
      </c>
      <c r="B270" s="168" t="s">
        <v>439</v>
      </c>
      <c r="C270" s="176" t="s">
        <v>440</v>
      </c>
      <c r="D270" s="169" t="s">
        <v>187</v>
      </c>
      <c r="E270" s="170">
        <v>17.600000000000001</v>
      </c>
      <c r="F270" s="171"/>
      <c r="G270" s="172">
        <f>ROUND(E270*F270,2)</f>
        <v>0</v>
      </c>
      <c r="H270" s="171"/>
      <c r="I270" s="172">
        <f>ROUND(E270*H270,2)</f>
        <v>0</v>
      </c>
      <c r="J270" s="171"/>
      <c r="K270" s="172">
        <f>ROUND(E270*J270,2)</f>
        <v>0</v>
      </c>
      <c r="L270" s="172">
        <v>21</v>
      </c>
      <c r="M270" s="172">
        <f>G270*(1+L270/100)</f>
        <v>0</v>
      </c>
      <c r="N270" s="172">
        <v>0.30651</v>
      </c>
      <c r="O270" s="172">
        <f>ROUND(E270*N270,2)</f>
        <v>5.39</v>
      </c>
      <c r="P270" s="172">
        <v>0</v>
      </c>
      <c r="Q270" s="172">
        <f>ROUND(E270*P270,2)</f>
        <v>0</v>
      </c>
      <c r="R270" s="172" t="s">
        <v>204</v>
      </c>
      <c r="S270" s="172" t="s">
        <v>157</v>
      </c>
      <c r="T270" s="173" t="s">
        <v>157</v>
      </c>
      <c r="U270" s="157">
        <v>0.03</v>
      </c>
      <c r="V270" s="157">
        <f>ROUND(E270*U270,2)</f>
        <v>0.53</v>
      </c>
      <c r="W270" s="157"/>
      <c r="X270" s="157" t="s">
        <v>189</v>
      </c>
      <c r="Y270" s="148"/>
      <c r="Z270" s="148"/>
      <c r="AA270" s="148"/>
      <c r="AB270" s="148"/>
      <c r="AC270" s="148"/>
      <c r="AD270" s="148"/>
      <c r="AE270" s="148"/>
      <c r="AF270" s="148"/>
      <c r="AG270" s="148" t="s">
        <v>190</v>
      </c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148"/>
      <c r="AR270" s="148"/>
      <c r="AS270" s="148"/>
      <c r="AT270" s="148"/>
      <c r="AU270" s="148"/>
      <c r="AV270" s="148"/>
      <c r="AW270" s="148"/>
      <c r="AX270" s="148"/>
      <c r="AY270" s="148"/>
      <c r="AZ270" s="148"/>
      <c r="BA270" s="148"/>
      <c r="BB270" s="148"/>
      <c r="BC270" s="148"/>
      <c r="BD270" s="148"/>
      <c r="BE270" s="148"/>
      <c r="BF270" s="148"/>
      <c r="BG270" s="148"/>
      <c r="BH270" s="148"/>
    </row>
    <row r="271" spans="1:60" outlineLevel="1" x14ac:dyDescent="0.25">
      <c r="A271" s="155"/>
      <c r="B271" s="156"/>
      <c r="C271" s="249" t="s">
        <v>441</v>
      </c>
      <c r="D271" s="250"/>
      <c r="E271" s="250"/>
      <c r="F271" s="250"/>
      <c r="G271" s="250"/>
      <c r="H271" s="157"/>
      <c r="I271" s="157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48"/>
      <c r="Z271" s="148"/>
      <c r="AA271" s="148"/>
      <c r="AB271" s="148"/>
      <c r="AC271" s="148"/>
      <c r="AD271" s="148"/>
      <c r="AE271" s="148"/>
      <c r="AF271" s="148"/>
      <c r="AG271" s="148" t="s">
        <v>192</v>
      </c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148"/>
      <c r="AR271" s="148"/>
      <c r="AS271" s="148"/>
      <c r="AT271" s="148"/>
      <c r="AU271" s="148"/>
      <c r="AV271" s="148"/>
      <c r="AW271" s="148"/>
      <c r="AX271" s="148"/>
      <c r="AY271" s="148"/>
      <c r="AZ271" s="148"/>
      <c r="BA271" s="148"/>
      <c r="BB271" s="148"/>
      <c r="BC271" s="148"/>
      <c r="BD271" s="148"/>
      <c r="BE271" s="148"/>
      <c r="BF271" s="148"/>
      <c r="BG271" s="148"/>
      <c r="BH271" s="148"/>
    </row>
    <row r="272" spans="1:60" outlineLevel="1" x14ac:dyDescent="0.25">
      <c r="A272" s="155"/>
      <c r="B272" s="156"/>
      <c r="C272" s="177" t="s">
        <v>434</v>
      </c>
      <c r="D272" s="158"/>
      <c r="E272" s="159">
        <v>17.600000000000001</v>
      </c>
      <c r="F272" s="157"/>
      <c r="G272" s="157"/>
      <c r="H272" s="157"/>
      <c r="I272" s="157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48"/>
      <c r="Z272" s="148"/>
      <c r="AA272" s="148"/>
      <c r="AB272" s="148"/>
      <c r="AC272" s="148"/>
      <c r="AD272" s="148"/>
      <c r="AE272" s="148"/>
      <c r="AF272" s="148"/>
      <c r="AG272" s="148" t="s">
        <v>146</v>
      </c>
      <c r="AH272" s="148">
        <v>0</v>
      </c>
      <c r="AI272" s="148"/>
      <c r="AJ272" s="148"/>
      <c r="AK272" s="148"/>
      <c r="AL272" s="148"/>
      <c r="AM272" s="148"/>
      <c r="AN272" s="148"/>
      <c r="AO272" s="148"/>
      <c r="AP272" s="148"/>
      <c r="AQ272" s="148"/>
      <c r="AR272" s="148"/>
      <c r="AS272" s="148"/>
      <c r="AT272" s="148"/>
      <c r="AU272" s="148"/>
      <c r="AV272" s="148"/>
      <c r="AW272" s="148"/>
      <c r="AX272" s="148"/>
      <c r="AY272" s="148"/>
      <c r="AZ272" s="148"/>
      <c r="BA272" s="148"/>
      <c r="BB272" s="148"/>
      <c r="BC272" s="148"/>
      <c r="BD272" s="148"/>
      <c r="BE272" s="148"/>
      <c r="BF272" s="148"/>
      <c r="BG272" s="148"/>
      <c r="BH272" s="148"/>
    </row>
    <row r="273" spans="1:60" outlineLevel="1" x14ac:dyDescent="0.25">
      <c r="A273" s="155"/>
      <c r="B273" s="156"/>
      <c r="C273" s="240"/>
      <c r="D273" s="241"/>
      <c r="E273" s="241"/>
      <c r="F273" s="241"/>
      <c r="G273" s="241"/>
      <c r="H273" s="157"/>
      <c r="I273" s="157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48"/>
      <c r="Z273" s="148"/>
      <c r="AA273" s="148"/>
      <c r="AB273" s="148"/>
      <c r="AC273" s="148"/>
      <c r="AD273" s="148"/>
      <c r="AE273" s="148"/>
      <c r="AF273" s="148"/>
      <c r="AG273" s="148" t="s">
        <v>147</v>
      </c>
      <c r="AH273" s="148"/>
      <c r="AI273" s="148"/>
      <c r="AJ273" s="148"/>
      <c r="AK273" s="148"/>
      <c r="AL273" s="148"/>
      <c r="AM273" s="148"/>
      <c r="AN273" s="148"/>
      <c r="AO273" s="148"/>
      <c r="AP273" s="148"/>
      <c r="AQ273" s="148"/>
      <c r="AR273" s="148"/>
      <c r="AS273" s="148"/>
      <c r="AT273" s="148"/>
      <c r="AU273" s="148"/>
      <c r="AV273" s="148"/>
      <c r="AW273" s="148"/>
      <c r="AX273" s="148"/>
      <c r="AY273" s="148"/>
      <c r="AZ273" s="148"/>
      <c r="BA273" s="148"/>
      <c r="BB273" s="148"/>
      <c r="BC273" s="148"/>
      <c r="BD273" s="148"/>
      <c r="BE273" s="148"/>
      <c r="BF273" s="148"/>
      <c r="BG273" s="148"/>
      <c r="BH273" s="148"/>
    </row>
    <row r="274" spans="1:60" outlineLevel="1" x14ac:dyDescent="0.25">
      <c r="A274" s="167">
        <v>66</v>
      </c>
      <c r="B274" s="168" t="s">
        <v>442</v>
      </c>
      <c r="C274" s="176" t="s">
        <v>443</v>
      </c>
      <c r="D274" s="169" t="s">
        <v>187</v>
      </c>
      <c r="E274" s="170">
        <v>12.975</v>
      </c>
      <c r="F274" s="171"/>
      <c r="G274" s="172">
        <f>ROUND(E274*F274,2)</f>
        <v>0</v>
      </c>
      <c r="H274" s="171"/>
      <c r="I274" s="172">
        <f>ROUND(E274*H274,2)</f>
        <v>0</v>
      </c>
      <c r="J274" s="171"/>
      <c r="K274" s="172">
        <f>ROUND(E274*J274,2)</f>
        <v>0</v>
      </c>
      <c r="L274" s="172">
        <v>21</v>
      </c>
      <c r="M274" s="172">
        <f>G274*(1+L274/100)</f>
        <v>0</v>
      </c>
      <c r="N274" s="172">
        <v>0.40869</v>
      </c>
      <c r="O274" s="172">
        <f>ROUND(E274*N274,2)</f>
        <v>5.3</v>
      </c>
      <c r="P274" s="172">
        <v>0</v>
      </c>
      <c r="Q274" s="172">
        <f>ROUND(E274*P274,2)</f>
        <v>0</v>
      </c>
      <c r="R274" s="172" t="s">
        <v>204</v>
      </c>
      <c r="S274" s="172" t="s">
        <v>157</v>
      </c>
      <c r="T274" s="173" t="s">
        <v>157</v>
      </c>
      <c r="U274" s="157">
        <v>0.03</v>
      </c>
      <c r="V274" s="157">
        <f>ROUND(E274*U274,2)</f>
        <v>0.39</v>
      </c>
      <c r="W274" s="157"/>
      <c r="X274" s="157" t="s">
        <v>189</v>
      </c>
      <c r="Y274" s="148"/>
      <c r="Z274" s="148"/>
      <c r="AA274" s="148"/>
      <c r="AB274" s="148"/>
      <c r="AC274" s="148"/>
      <c r="AD274" s="148"/>
      <c r="AE274" s="148"/>
      <c r="AF274" s="148"/>
      <c r="AG274" s="148" t="s">
        <v>190</v>
      </c>
      <c r="AH274" s="148"/>
      <c r="AI274" s="148"/>
      <c r="AJ274" s="148"/>
      <c r="AK274" s="148"/>
      <c r="AL274" s="148"/>
      <c r="AM274" s="148"/>
      <c r="AN274" s="148"/>
      <c r="AO274" s="148"/>
      <c r="AP274" s="148"/>
      <c r="AQ274" s="148"/>
      <c r="AR274" s="148"/>
      <c r="AS274" s="148"/>
      <c r="AT274" s="148"/>
      <c r="AU274" s="148"/>
      <c r="AV274" s="148"/>
      <c r="AW274" s="148"/>
      <c r="AX274" s="148"/>
      <c r="AY274" s="148"/>
      <c r="AZ274" s="148"/>
      <c r="BA274" s="148"/>
      <c r="BB274" s="148"/>
      <c r="BC274" s="148"/>
      <c r="BD274" s="148"/>
      <c r="BE274" s="148"/>
      <c r="BF274" s="148"/>
      <c r="BG274" s="148"/>
      <c r="BH274" s="148"/>
    </row>
    <row r="275" spans="1:60" outlineLevel="1" x14ac:dyDescent="0.25">
      <c r="A275" s="155"/>
      <c r="B275" s="156"/>
      <c r="C275" s="249" t="s">
        <v>441</v>
      </c>
      <c r="D275" s="250"/>
      <c r="E275" s="250"/>
      <c r="F275" s="250"/>
      <c r="G275" s="250"/>
      <c r="H275" s="157"/>
      <c r="I275" s="157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48"/>
      <c r="Z275" s="148"/>
      <c r="AA275" s="148"/>
      <c r="AB275" s="148"/>
      <c r="AC275" s="148"/>
      <c r="AD275" s="148"/>
      <c r="AE275" s="148"/>
      <c r="AF275" s="148"/>
      <c r="AG275" s="148" t="s">
        <v>192</v>
      </c>
      <c r="AH275" s="148"/>
      <c r="AI275" s="148"/>
      <c r="AJ275" s="148"/>
      <c r="AK275" s="148"/>
      <c r="AL275" s="148"/>
      <c r="AM275" s="148"/>
      <c r="AN275" s="148"/>
      <c r="AO275" s="148"/>
      <c r="AP275" s="148"/>
      <c r="AQ275" s="148"/>
      <c r="AR275" s="148"/>
      <c r="AS275" s="148"/>
      <c r="AT275" s="148"/>
      <c r="AU275" s="148"/>
      <c r="AV275" s="148"/>
      <c r="AW275" s="148"/>
      <c r="AX275" s="148"/>
      <c r="AY275" s="148"/>
      <c r="AZ275" s="148"/>
      <c r="BA275" s="148"/>
      <c r="BB275" s="148"/>
      <c r="BC275" s="148"/>
      <c r="BD275" s="148"/>
      <c r="BE275" s="148"/>
      <c r="BF275" s="148"/>
      <c r="BG275" s="148"/>
      <c r="BH275" s="148"/>
    </row>
    <row r="276" spans="1:60" outlineLevel="1" x14ac:dyDescent="0.25">
      <c r="A276" s="155"/>
      <c r="B276" s="156"/>
      <c r="C276" s="177" t="s">
        <v>444</v>
      </c>
      <c r="D276" s="158"/>
      <c r="E276" s="159">
        <v>12.975</v>
      </c>
      <c r="F276" s="157"/>
      <c r="G276" s="157"/>
      <c r="H276" s="157"/>
      <c r="I276" s="157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48"/>
      <c r="Z276" s="148"/>
      <c r="AA276" s="148"/>
      <c r="AB276" s="148"/>
      <c r="AC276" s="148"/>
      <c r="AD276" s="148"/>
      <c r="AE276" s="148"/>
      <c r="AF276" s="148"/>
      <c r="AG276" s="148" t="s">
        <v>146</v>
      </c>
      <c r="AH276" s="148">
        <v>0</v>
      </c>
      <c r="AI276" s="148"/>
      <c r="AJ276" s="148"/>
      <c r="AK276" s="148"/>
      <c r="AL276" s="148"/>
      <c r="AM276" s="148"/>
      <c r="AN276" s="148"/>
      <c r="AO276" s="148"/>
      <c r="AP276" s="148"/>
      <c r="AQ276" s="148"/>
      <c r="AR276" s="148"/>
      <c r="AS276" s="148"/>
      <c r="AT276" s="148"/>
      <c r="AU276" s="148"/>
      <c r="AV276" s="148"/>
      <c r="AW276" s="148"/>
      <c r="AX276" s="148"/>
      <c r="AY276" s="148"/>
      <c r="AZ276" s="148"/>
      <c r="BA276" s="148"/>
      <c r="BB276" s="148"/>
      <c r="BC276" s="148"/>
      <c r="BD276" s="148"/>
      <c r="BE276" s="148"/>
      <c r="BF276" s="148"/>
      <c r="BG276" s="148"/>
      <c r="BH276" s="148"/>
    </row>
    <row r="277" spans="1:60" outlineLevel="1" x14ac:dyDescent="0.25">
      <c r="A277" s="155"/>
      <c r="B277" s="156"/>
      <c r="C277" s="240"/>
      <c r="D277" s="241"/>
      <c r="E277" s="241"/>
      <c r="F277" s="241"/>
      <c r="G277" s="241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  <c r="X277" s="157"/>
      <c r="Y277" s="148"/>
      <c r="Z277" s="148"/>
      <c r="AA277" s="148"/>
      <c r="AB277" s="148"/>
      <c r="AC277" s="148"/>
      <c r="AD277" s="148"/>
      <c r="AE277" s="148"/>
      <c r="AF277" s="148"/>
      <c r="AG277" s="148" t="s">
        <v>147</v>
      </c>
      <c r="AH277" s="148"/>
      <c r="AI277" s="148"/>
      <c r="AJ277" s="148"/>
      <c r="AK277" s="148"/>
      <c r="AL277" s="148"/>
      <c r="AM277" s="148"/>
      <c r="AN277" s="148"/>
      <c r="AO277" s="148"/>
      <c r="AP277" s="148"/>
      <c r="AQ277" s="148"/>
      <c r="AR277" s="148"/>
      <c r="AS277" s="148"/>
      <c r="AT277" s="148"/>
      <c r="AU277" s="148"/>
      <c r="AV277" s="148"/>
      <c r="AW277" s="148"/>
      <c r="AX277" s="148"/>
      <c r="AY277" s="148"/>
      <c r="AZ277" s="148"/>
      <c r="BA277" s="148"/>
      <c r="BB277" s="148"/>
      <c r="BC277" s="148"/>
      <c r="BD277" s="148"/>
      <c r="BE277" s="148"/>
      <c r="BF277" s="148"/>
      <c r="BG277" s="148"/>
      <c r="BH277" s="148"/>
    </row>
    <row r="278" spans="1:60" outlineLevel="1" x14ac:dyDescent="0.25">
      <c r="A278" s="167">
        <v>67</v>
      </c>
      <c r="B278" s="168" t="s">
        <v>445</v>
      </c>
      <c r="C278" s="176" t="s">
        <v>446</v>
      </c>
      <c r="D278" s="169" t="s">
        <v>187</v>
      </c>
      <c r="E278" s="170">
        <v>17.600000000000001</v>
      </c>
      <c r="F278" s="171"/>
      <c r="G278" s="172">
        <f>ROUND(E278*F278,2)</f>
        <v>0</v>
      </c>
      <c r="H278" s="171"/>
      <c r="I278" s="172">
        <f>ROUND(E278*H278,2)</f>
        <v>0</v>
      </c>
      <c r="J278" s="171"/>
      <c r="K278" s="172">
        <f>ROUND(E278*J278,2)</f>
        <v>0</v>
      </c>
      <c r="L278" s="172">
        <v>21</v>
      </c>
      <c r="M278" s="172">
        <f>G278*(1+L278/100)</f>
        <v>0</v>
      </c>
      <c r="N278" s="172">
        <v>3.4000000000000002E-4</v>
      </c>
      <c r="O278" s="172">
        <f>ROUND(E278*N278,2)</f>
        <v>0.01</v>
      </c>
      <c r="P278" s="172">
        <v>0</v>
      </c>
      <c r="Q278" s="172">
        <f>ROUND(E278*P278,2)</f>
        <v>0</v>
      </c>
      <c r="R278" s="172" t="s">
        <v>204</v>
      </c>
      <c r="S278" s="172" t="s">
        <v>157</v>
      </c>
      <c r="T278" s="173" t="s">
        <v>157</v>
      </c>
      <c r="U278" s="157">
        <v>0.01</v>
      </c>
      <c r="V278" s="157">
        <f>ROUND(E278*U278,2)</f>
        <v>0.18</v>
      </c>
      <c r="W278" s="157"/>
      <c r="X278" s="157" t="s">
        <v>189</v>
      </c>
      <c r="Y278" s="148"/>
      <c r="Z278" s="148"/>
      <c r="AA278" s="148"/>
      <c r="AB278" s="148"/>
      <c r="AC278" s="148"/>
      <c r="AD278" s="148"/>
      <c r="AE278" s="148"/>
      <c r="AF278" s="148"/>
      <c r="AG278" s="148" t="s">
        <v>190</v>
      </c>
      <c r="AH278" s="148"/>
      <c r="AI278" s="148"/>
      <c r="AJ278" s="148"/>
      <c r="AK278" s="148"/>
      <c r="AL278" s="148"/>
      <c r="AM278" s="148"/>
      <c r="AN278" s="148"/>
      <c r="AO278" s="148"/>
      <c r="AP278" s="148"/>
      <c r="AQ278" s="148"/>
      <c r="AR278" s="148"/>
      <c r="AS278" s="148"/>
      <c r="AT278" s="148"/>
      <c r="AU278" s="148"/>
      <c r="AV278" s="148"/>
      <c r="AW278" s="148"/>
      <c r="AX278" s="148"/>
      <c r="AY278" s="148"/>
      <c r="AZ278" s="148"/>
      <c r="BA278" s="148"/>
      <c r="BB278" s="148"/>
      <c r="BC278" s="148"/>
      <c r="BD278" s="148"/>
      <c r="BE278" s="148"/>
      <c r="BF278" s="148"/>
      <c r="BG278" s="148"/>
      <c r="BH278" s="148"/>
    </row>
    <row r="279" spans="1:60" outlineLevel="1" x14ac:dyDescent="0.25">
      <c r="A279" s="155"/>
      <c r="B279" s="156"/>
      <c r="C279" s="177" t="s">
        <v>447</v>
      </c>
      <c r="D279" s="158"/>
      <c r="E279" s="159">
        <v>17.600000000000001</v>
      </c>
      <c r="F279" s="157"/>
      <c r="G279" s="157"/>
      <c r="H279" s="157"/>
      <c r="I279" s="157"/>
      <c r="J279" s="157"/>
      <c r="K279" s="157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48"/>
      <c r="Z279" s="148"/>
      <c r="AA279" s="148"/>
      <c r="AB279" s="148"/>
      <c r="AC279" s="148"/>
      <c r="AD279" s="148"/>
      <c r="AE279" s="148"/>
      <c r="AF279" s="148"/>
      <c r="AG279" s="148" t="s">
        <v>146</v>
      </c>
      <c r="AH279" s="148">
        <v>0</v>
      </c>
      <c r="AI279" s="148"/>
      <c r="AJ279" s="148"/>
      <c r="AK279" s="148"/>
      <c r="AL279" s="148"/>
      <c r="AM279" s="148"/>
      <c r="AN279" s="148"/>
      <c r="AO279" s="148"/>
      <c r="AP279" s="148"/>
      <c r="AQ279" s="148"/>
      <c r="AR279" s="148"/>
      <c r="AS279" s="148"/>
      <c r="AT279" s="148"/>
      <c r="AU279" s="148"/>
      <c r="AV279" s="148"/>
      <c r="AW279" s="148"/>
      <c r="AX279" s="148"/>
      <c r="AY279" s="148"/>
      <c r="AZ279" s="148"/>
      <c r="BA279" s="148"/>
      <c r="BB279" s="148"/>
      <c r="BC279" s="148"/>
      <c r="BD279" s="148"/>
      <c r="BE279" s="148"/>
      <c r="BF279" s="148"/>
      <c r="BG279" s="148"/>
      <c r="BH279" s="148"/>
    </row>
    <row r="280" spans="1:60" outlineLevel="1" x14ac:dyDescent="0.25">
      <c r="A280" s="155"/>
      <c r="B280" s="156"/>
      <c r="C280" s="240"/>
      <c r="D280" s="241"/>
      <c r="E280" s="241"/>
      <c r="F280" s="241"/>
      <c r="G280" s="241"/>
      <c r="H280" s="157"/>
      <c r="I280" s="157"/>
      <c r="J280" s="157"/>
      <c r="K280" s="157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48"/>
      <c r="Z280" s="148"/>
      <c r="AA280" s="148"/>
      <c r="AB280" s="148"/>
      <c r="AC280" s="148"/>
      <c r="AD280" s="148"/>
      <c r="AE280" s="148"/>
      <c r="AF280" s="148"/>
      <c r="AG280" s="148" t="s">
        <v>147</v>
      </c>
      <c r="AH280" s="148"/>
      <c r="AI280" s="148"/>
      <c r="AJ280" s="148"/>
      <c r="AK280" s="148"/>
      <c r="AL280" s="148"/>
      <c r="AM280" s="148"/>
      <c r="AN280" s="148"/>
      <c r="AO280" s="148"/>
      <c r="AP280" s="148"/>
      <c r="AQ280" s="148"/>
      <c r="AR280" s="148"/>
      <c r="AS280" s="148"/>
      <c r="AT280" s="148"/>
      <c r="AU280" s="148"/>
      <c r="AV280" s="148"/>
      <c r="AW280" s="148"/>
      <c r="AX280" s="148"/>
      <c r="AY280" s="148"/>
      <c r="AZ280" s="148"/>
      <c r="BA280" s="148"/>
      <c r="BB280" s="148"/>
      <c r="BC280" s="148"/>
      <c r="BD280" s="148"/>
      <c r="BE280" s="148"/>
      <c r="BF280" s="148"/>
      <c r="BG280" s="148"/>
      <c r="BH280" s="148"/>
    </row>
    <row r="281" spans="1:60" outlineLevel="1" x14ac:dyDescent="0.25">
      <c r="A281" s="167">
        <v>68</v>
      </c>
      <c r="B281" s="168" t="s">
        <v>448</v>
      </c>
      <c r="C281" s="176" t="s">
        <v>449</v>
      </c>
      <c r="D281" s="169" t="s">
        <v>187</v>
      </c>
      <c r="E281" s="170">
        <v>26.46</v>
      </c>
      <c r="F281" s="171"/>
      <c r="G281" s="172">
        <f>ROUND(E281*F281,2)</f>
        <v>0</v>
      </c>
      <c r="H281" s="171"/>
      <c r="I281" s="172">
        <f>ROUND(E281*H281,2)</f>
        <v>0</v>
      </c>
      <c r="J281" s="171"/>
      <c r="K281" s="172">
        <f>ROUND(E281*J281,2)</f>
        <v>0</v>
      </c>
      <c r="L281" s="172">
        <v>21</v>
      </c>
      <c r="M281" s="172">
        <f>G281*(1+L281/100)</f>
        <v>0</v>
      </c>
      <c r="N281" s="172">
        <v>5.0000000000000001E-4</v>
      </c>
      <c r="O281" s="172">
        <f>ROUND(E281*N281,2)</f>
        <v>0.01</v>
      </c>
      <c r="P281" s="172">
        <v>0</v>
      </c>
      <c r="Q281" s="172">
        <f>ROUND(E281*P281,2)</f>
        <v>0</v>
      </c>
      <c r="R281" s="172" t="s">
        <v>204</v>
      </c>
      <c r="S281" s="172" t="s">
        <v>157</v>
      </c>
      <c r="T281" s="173" t="s">
        <v>157</v>
      </c>
      <c r="U281" s="157">
        <v>2E-3</v>
      </c>
      <c r="V281" s="157">
        <f>ROUND(E281*U281,2)</f>
        <v>0.05</v>
      </c>
      <c r="W281" s="157"/>
      <c r="X281" s="157" t="s">
        <v>189</v>
      </c>
      <c r="Y281" s="148"/>
      <c r="Z281" s="148"/>
      <c r="AA281" s="148"/>
      <c r="AB281" s="148"/>
      <c r="AC281" s="148"/>
      <c r="AD281" s="148"/>
      <c r="AE281" s="148"/>
      <c r="AF281" s="148"/>
      <c r="AG281" s="148" t="s">
        <v>190</v>
      </c>
      <c r="AH281" s="148"/>
      <c r="AI281" s="148"/>
      <c r="AJ281" s="148"/>
      <c r="AK281" s="148"/>
      <c r="AL281" s="148"/>
      <c r="AM281" s="148"/>
      <c r="AN281" s="148"/>
      <c r="AO281" s="148"/>
      <c r="AP281" s="148"/>
      <c r="AQ281" s="148"/>
      <c r="AR281" s="148"/>
      <c r="AS281" s="148"/>
      <c r="AT281" s="148"/>
      <c r="AU281" s="148"/>
      <c r="AV281" s="148"/>
      <c r="AW281" s="148"/>
      <c r="AX281" s="148"/>
      <c r="AY281" s="148"/>
      <c r="AZ281" s="148"/>
      <c r="BA281" s="148"/>
      <c r="BB281" s="148"/>
      <c r="BC281" s="148"/>
      <c r="BD281" s="148"/>
      <c r="BE281" s="148"/>
      <c r="BF281" s="148"/>
      <c r="BG281" s="148"/>
      <c r="BH281" s="148"/>
    </row>
    <row r="282" spans="1:60" outlineLevel="1" x14ac:dyDescent="0.25">
      <c r="A282" s="155"/>
      <c r="B282" s="156"/>
      <c r="C282" s="177" t="s">
        <v>450</v>
      </c>
      <c r="D282" s="158"/>
      <c r="E282" s="159">
        <v>17.600000000000001</v>
      </c>
      <c r="F282" s="157"/>
      <c r="G282" s="157"/>
      <c r="H282" s="157"/>
      <c r="I282" s="157"/>
      <c r="J282" s="157"/>
      <c r="K282" s="157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  <c r="X282" s="157"/>
      <c r="Y282" s="148"/>
      <c r="Z282" s="148"/>
      <c r="AA282" s="148"/>
      <c r="AB282" s="148"/>
      <c r="AC282" s="148"/>
      <c r="AD282" s="148"/>
      <c r="AE282" s="148"/>
      <c r="AF282" s="148"/>
      <c r="AG282" s="148" t="s">
        <v>146</v>
      </c>
      <c r="AH282" s="148">
        <v>0</v>
      </c>
      <c r="AI282" s="148"/>
      <c r="AJ282" s="148"/>
      <c r="AK282" s="148"/>
      <c r="AL282" s="148"/>
      <c r="AM282" s="148"/>
      <c r="AN282" s="148"/>
      <c r="AO282" s="148"/>
      <c r="AP282" s="148"/>
      <c r="AQ282" s="148"/>
      <c r="AR282" s="148"/>
      <c r="AS282" s="148"/>
      <c r="AT282" s="148"/>
      <c r="AU282" s="148"/>
      <c r="AV282" s="148"/>
      <c r="AW282" s="148"/>
      <c r="AX282" s="148"/>
      <c r="AY282" s="148"/>
      <c r="AZ282" s="148"/>
      <c r="BA282" s="148"/>
      <c r="BB282" s="148"/>
      <c r="BC282" s="148"/>
      <c r="BD282" s="148"/>
      <c r="BE282" s="148"/>
      <c r="BF282" s="148"/>
      <c r="BG282" s="148"/>
      <c r="BH282" s="148"/>
    </row>
    <row r="283" spans="1:60" outlineLevel="1" x14ac:dyDescent="0.25">
      <c r="A283" s="155"/>
      <c r="B283" s="156"/>
      <c r="C283" s="177" t="s">
        <v>451</v>
      </c>
      <c r="D283" s="158"/>
      <c r="E283" s="159">
        <v>8.86</v>
      </c>
      <c r="F283" s="157"/>
      <c r="G283" s="157"/>
      <c r="H283" s="157"/>
      <c r="I283" s="157"/>
      <c r="J283" s="157"/>
      <c r="K283" s="157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  <c r="X283" s="157"/>
      <c r="Y283" s="148"/>
      <c r="Z283" s="148"/>
      <c r="AA283" s="148"/>
      <c r="AB283" s="148"/>
      <c r="AC283" s="148"/>
      <c r="AD283" s="148"/>
      <c r="AE283" s="148"/>
      <c r="AF283" s="148"/>
      <c r="AG283" s="148" t="s">
        <v>146</v>
      </c>
      <c r="AH283" s="148">
        <v>0</v>
      </c>
      <c r="AI283" s="148"/>
      <c r="AJ283" s="148"/>
      <c r="AK283" s="148"/>
      <c r="AL283" s="148"/>
      <c r="AM283" s="148"/>
      <c r="AN283" s="148"/>
      <c r="AO283" s="148"/>
      <c r="AP283" s="148"/>
      <c r="AQ283" s="148"/>
      <c r="AR283" s="148"/>
      <c r="AS283" s="148"/>
      <c r="AT283" s="148"/>
      <c r="AU283" s="148"/>
      <c r="AV283" s="148"/>
      <c r="AW283" s="148"/>
      <c r="AX283" s="148"/>
      <c r="AY283" s="148"/>
      <c r="AZ283" s="148"/>
      <c r="BA283" s="148"/>
      <c r="BB283" s="148"/>
      <c r="BC283" s="148"/>
      <c r="BD283" s="148"/>
      <c r="BE283" s="148"/>
      <c r="BF283" s="148"/>
      <c r="BG283" s="148"/>
      <c r="BH283" s="148"/>
    </row>
    <row r="284" spans="1:60" outlineLevel="1" x14ac:dyDescent="0.25">
      <c r="A284" s="155"/>
      <c r="B284" s="156"/>
      <c r="C284" s="240"/>
      <c r="D284" s="241"/>
      <c r="E284" s="241"/>
      <c r="F284" s="241"/>
      <c r="G284" s="241"/>
      <c r="H284" s="157"/>
      <c r="I284" s="157"/>
      <c r="J284" s="157"/>
      <c r="K284" s="157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  <c r="X284" s="157"/>
      <c r="Y284" s="148"/>
      <c r="Z284" s="148"/>
      <c r="AA284" s="148"/>
      <c r="AB284" s="148"/>
      <c r="AC284" s="148"/>
      <c r="AD284" s="148"/>
      <c r="AE284" s="148"/>
      <c r="AF284" s="148"/>
      <c r="AG284" s="148" t="s">
        <v>147</v>
      </c>
      <c r="AH284" s="148"/>
      <c r="AI284" s="148"/>
      <c r="AJ284" s="148"/>
      <c r="AK284" s="148"/>
      <c r="AL284" s="148"/>
      <c r="AM284" s="148"/>
      <c r="AN284" s="148"/>
      <c r="AO284" s="148"/>
      <c r="AP284" s="148"/>
      <c r="AQ284" s="148"/>
      <c r="AR284" s="148"/>
      <c r="AS284" s="148"/>
      <c r="AT284" s="148"/>
      <c r="AU284" s="148"/>
      <c r="AV284" s="148"/>
      <c r="AW284" s="148"/>
      <c r="AX284" s="148"/>
      <c r="AY284" s="148"/>
      <c r="AZ284" s="148"/>
      <c r="BA284" s="148"/>
      <c r="BB284" s="148"/>
      <c r="BC284" s="148"/>
      <c r="BD284" s="148"/>
      <c r="BE284" s="148"/>
      <c r="BF284" s="148"/>
      <c r="BG284" s="148"/>
      <c r="BH284" s="148"/>
    </row>
    <row r="285" spans="1:60" ht="20.399999999999999" outlineLevel="1" x14ac:dyDescent="0.25">
      <c r="A285" s="167">
        <v>69</v>
      </c>
      <c r="B285" s="168" t="s">
        <v>452</v>
      </c>
      <c r="C285" s="176" t="s">
        <v>453</v>
      </c>
      <c r="D285" s="169" t="s">
        <v>187</v>
      </c>
      <c r="E285" s="170">
        <v>26.46</v>
      </c>
      <c r="F285" s="171"/>
      <c r="G285" s="172">
        <f>ROUND(E285*F285,2)</f>
        <v>0</v>
      </c>
      <c r="H285" s="171"/>
      <c r="I285" s="172">
        <f>ROUND(E285*H285,2)</f>
        <v>0</v>
      </c>
      <c r="J285" s="171"/>
      <c r="K285" s="172">
        <f>ROUND(E285*J285,2)</f>
        <v>0</v>
      </c>
      <c r="L285" s="172">
        <v>21</v>
      </c>
      <c r="M285" s="172">
        <f>G285*(1+L285/100)</f>
        <v>0</v>
      </c>
      <c r="N285" s="172">
        <v>0.10373</v>
      </c>
      <c r="O285" s="172">
        <f>ROUND(E285*N285,2)</f>
        <v>2.74</v>
      </c>
      <c r="P285" s="172">
        <v>0</v>
      </c>
      <c r="Q285" s="172">
        <f>ROUND(E285*P285,2)</f>
        <v>0</v>
      </c>
      <c r="R285" s="172" t="s">
        <v>204</v>
      </c>
      <c r="S285" s="172" t="s">
        <v>157</v>
      </c>
      <c r="T285" s="173" t="s">
        <v>157</v>
      </c>
      <c r="U285" s="157">
        <v>0.06</v>
      </c>
      <c r="V285" s="157">
        <f>ROUND(E285*U285,2)</f>
        <v>1.59</v>
      </c>
      <c r="W285" s="157"/>
      <c r="X285" s="157" t="s">
        <v>189</v>
      </c>
      <c r="Y285" s="148"/>
      <c r="Z285" s="148"/>
      <c r="AA285" s="148"/>
      <c r="AB285" s="148"/>
      <c r="AC285" s="148"/>
      <c r="AD285" s="148"/>
      <c r="AE285" s="148"/>
      <c r="AF285" s="148"/>
      <c r="AG285" s="148" t="s">
        <v>190</v>
      </c>
      <c r="AH285" s="148"/>
      <c r="AI285" s="148"/>
      <c r="AJ285" s="148"/>
      <c r="AK285" s="148"/>
      <c r="AL285" s="148"/>
      <c r="AM285" s="148"/>
      <c r="AN285" s="148"/>
      <c r="AO285" s="148"/>
      <c r="AP285" s="148"/>
      <c r="AQ285" s="148"/>
      <c r="AR285" s="148"/>
      <c r="AS285" s="148"/>
      <c r="AT285" s="148"/>
      <c r="AU285" s="148"/>
      <c r="AV285" s="148"/>
      <c r="AW285" s="148"/>
      <c r="AX285" s="148"/>
      <c r="AY285" s="148"/>
      <c r="AZ285" s="148"/>
      <c r="BA285" s="148"/>
      <c r="BB285" s="148"/>
      <c r="BC285" s="148"/>
      <c r="BD285" s="148"/>
      <c r="BE285" s="148"/>
      <c r="BF285" s="148"/>
      <c r="BG285" s="148"/>
      <c r="BH285" s="148"/>
    </row>
    <row r="286" spans="1:60" outlineLevel="1" x14ac:dyDescent="0.25">
      <c r="A286" s="155"/>
      <c r="B286" s="156"/>
      <c r="C286" s="177" t="s">
        <v>450</v>
      </c>
      <c r="D286" s="158"/>
      <c r="E286" s="159">
        <v>17.600000000000001</v>
      </c>
      <c r="F286" s="157"/>
      <c r="G286" s="157"/>
      <c r="H286" s="157"/>
      <c r="I286" s="157"/>
      <c r="J286" s="157"/>
      <c r="K286" s="157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48"/>
      <c r="Z286" s="148"/>
      <c r="AA286" s="148"/>
      <c r="AB286" s="148"/>
      <c r="AC286" s="148"/>
      <c r="AD286" s="148"/>
      <c r="AE286" s="148"/>
      <c r="AF286" s="148"/>
      <c r="AG286" s="148" t="s">
        <v>146</v>
      </c>
      <c r="AH286" s="148">
        <v>0</v>
      </c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</row>
    <row r="287" spans="1:60" outlineLevel="1" x14ac:dyDescent="0.25">
      <c r="A287" s="155"/>
      <c r="B287" s="156"/>
      <c r="C287" s="177" t="s">
        <v>451</v>
      </c>
      <c r="D287" s="158"/>
      <c r="E287" s="159">
        <v>8.86</v>
      </c>
      <c r="F287" s="157"/>
      <c r="G287" s="157"/>
      <c r="H287" s="157"/>
      <c r="I287" s="157"/>
      <c r="J287" s="157"/>
      <c r="K287" s="157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48"/>
      <c r="Z287" s="148"/>
      <c r="AA287" s="148"/>
      <c r="AB287" s="148"/>
      <c r="AC287" s="148"/>
      <c r="AD287" s="148"/>
      <c r="AE287" s="148"/>
      <c r="AF287" s="148"/>
      <c r="AG287" s="148" t="s">
        <v>146</v>
      </c>
      <c r="AH287" s="148">
        <v>0</v>
      </c>
      <c r="AI287" s="148"/>
      <c r="AJ287" s="148"/>
      <c r="AK287" s="148"/>
      <c r="AL287" s="148"/>
      <c r="AM287" s="148"/>
      <c r="AN287" s="148"/>
      <c r="AO287" s="148"/>
      <c r="AP287" s="148"/>
      <c r="AQ287" s="148"/>
      <c r="AR287" s="148"/>
      <c r="AS287" s="148"/>
      <c r="AT287" s="148"/>
      <c r="AU287" s="148"/>
      <c r="AV287" s="148"/>
      <c r="AW287" s="148"/>
      <c r="AX287" s="148"/>
      <c r="AY287" s="148"/>
      <c r="AZ287" s="148"/>
      <c r="BA287" s="148"/>
      <c r="BB287" s="148"/>
      <c r="BC287" s="148"/>
      <c r="BD287" s="148"/>
      <c r="BE287" s="148"/>
      <c r="BF287" s="148"/>
      <c r="BG287" s="148"/>
      <c r="BH287" s="148"/>
    </row>
    <row r="288" spans="1:60" outlineLevel="1" x14ac:dyDescent="0.25">
      <c r="A288" s="155"/>
      <c r="B288" s="156"/>
      <c r="C288" s="240"/>
      <c r="D288" s="241"/>
      <c r="E288" s="241"/>
      <c r="F288" s="241"/>
      <c r="G288" s="241"/>
      <c r="H288" s="157"/>
      <c r="I288" s="157"/>
      <c r="J288" s="157"/>
      <c r="K288" s="157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48"/>
      <c r="Z288" s="148"/>
      <c r="AA288" s="148"/>
      <c r="AB288" s="148"/>
      <c r="AC288" s="148"/>
      <c r="AD288" s="148"/>
      <c r="AE288" s="148"/>
      <c r="AF288" s="148"/>
      <c r="AG288" s="148" t="s">
        <v>147</v>
      </c>
      <c r="AH288" s="148"/>
      <c r="AI288" s="148"/>
      <c r="AJ288" s="148"/>
      <c r="AK288" s="148"/>
      <c r="AL288" s="148"/>
      <c r="AM288" s="148"/>
      <c r="AN288" s="148"/>
      <c r="AO288" s="148"/>
      <c r="AP288" s="148"/>
      <c r="AQ288" s="148"/>
      <c r="AR288" s="148"/>
      <c r="AS288" s="148"/>
      <c r="AT288" s="148"/>
      <c r="AU288" s="148"/>
      <c r="AV288" s="148"/>
      <c r="AW288" s="148"/>
      <c r="AX288" s="148"/>
      <c r="AY288" s="148"/>
      <c r="AZ288" s="148"/>
      <c r="BA288" s="148"/>
      <c r="BB288" s="148"/>
      <c r="BC288" s="148"/>
      <c r="BD288" s="148"/>
      <c r="BE288" s="148"/>
      <c r="BF288" s="148"/>
      <c r="BG288" s="148"/>
      <c r="BH288" s="148"/>
    </row>
    <row r="289" spans="1:60" outlineLevel="1" x14ac:dyDescent="0.25">
      <c r="A289" s="167">
        <v>70</v>
      </c>
      <c r="B289" s="168" t="s">
        <v>454</v>
      </c>
      <c r="C289" s="176" t="s">
        <v>455</v>
      </c>
      <c r="D289" s="169" t="s">
        <v>187</v>
      </c>
      <c r="E289" s="170">
        <v>60</v>
      </c>
      <c r="F289" s="171"/>
      <c r="G289" s="172">
        <f>ROUND(E289*F289,2)</f>
        <v>0</v>
      </c>
      <c r="H289" s="171"/>
      <c r="I289" s="172">
        <f>ROUND(E289*H289,2)</f>
        <v>0</v>
      </c>
      <c r="J289" s="171"/>
      <c r="K289" s="172">
        <f>ROUND(E289*J289,2)</f>
        <v>0</v>
      </c>
      <c r="L289" s="172">
        <v>21</v>
      </c>
      <c r="M289" s="172">
        <f>G289*(1+L289/100)</f>
        <v>0</v>
      </c>
      <c r="N289" s="172">
        <v>0.11</v>
      </c>
      <c r="O289" s="172">
        <f>ROUND(E289*N289,2)</f>
        <v>6.6</v>
      </c>
      <c r="P289" s="172">
        <v>0</v>
      </c>
      <c r="Q289" s="172">
        <f>ROUND(E289*P289,2)</f>
        <v>0</v>
      </c>
      <c r="R289" s="172" t="s">
        <v>204</v>
      </c>
      <c r="S289" s="172" t="s">
        <v>157</v>
      </c>
      <c r="T289" s="173" t="s">
        <v>157</v>
      </c>
      <c r="U289" s="157">
        <v>1.19</v>
      </c>
      <c r="V289" s="157">
        <f>ROUND(E289*U289,2)</f>
        <v>71.400000000000006</v>
      </c>
      <c r="W289" s="157"/>
      <c r="X289" s="157" t="s">
        <v>189</v>
      </c>
      <c r="Y289" s="148"/>
      <c r="Z289" s="148"/>
      <c r="AA289" s="148"/>
      <c r="AB289" s="148"/>
      <c r="AC289" s="148"/>
      <c r="AD289" s="148"/>
      <c r="AE289" s="148"/>
      <c r="AF289" s="148"/>
      <c r="AG289" s="148" t="s">
        <v>190</v>
      </c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</row>
    <row r="290" spans="1:60" outlineLevel="1" x14ac:dyDescent="0.25">
      <c r="A290" s="155"/>
      <c r="B290" s="156"/>
      <c r="C290" s="249" t="s">
        <v>456</v>
      </c>
      <c r="D290" s="250"/>
      <c r="E290" s="250"/>
      <c r="F290" s="250"/>
      <c r="G290" s="250"/>
      <c r="H290" s="157"/>
      <c r="I290" s="157"/>
      <c r="J290" s="157"/>
      <c r="K290" s="157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  <c r="X290" s="157"/>
      <c r="Y290" s="148"/>
      <c r="Z290" s="148"/>
      <c r="AA290" s="148"/>
      <c r="AB290" s="148"/>
      <c r="AC290" s="148"/>
      <c r="AD290" s="148"/>
      <c r="AE290" s="148"/>
      <c r="AF290" s="148"/>
      <c r="AG290" s="148" t="s">
        <v>192</v>
      </c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81" t="str">
        <f>C290</f>
        <v>s provedením lože do 50 mm, s vyplněním spár, s dvojím beraněním a se smetením přebytečného materiálu na krajnici</v>
      </c>
      <c r="BB290" s="148"/>
      <c r="BC290" s="148"/>
      <c r="BD290" s="148"/>
      <c r="BE290" s="148"/>
      <c r="BF290" s="148"/>
      <c r="BG290" s="148"/>
      <c r="BH290" s="148"/>
    </row>
    <row r="291" spans="1:60" outlineLevel="1" x14ac:dyDescent="0.25">
      <c r="A291" s="155"/>
      <c r="B291" s="156"/>
      <c r="C291" s="177" t="s">
        <v>457</v>
      </c>
      <c r="D291" s="158"/>
      <c r="E291" s="159">
        <v>60</v>
      </c>
      <c r="F291" s="157"/>
      <c r="G291" s="157"/>
      <c r="H291" s="157"/>
      <c r="I291" s="157"/>
      <c r="J291" s="157"/>
      <c r="K291" s="157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  <c r="X291" s="157"/>
      <c r="Y291" s="148"/>
      <c r="Z291" s="148"/>
      <c r="AA291" s="148"/>
      <c r="AB291" s="148"/>
      <c r="AC291" s="148"/>
      <c r="AD291" s="148"/>
      <c r="AE291" s="148"/>
      <c r="AF291" s="148"/>
      <c r="AG291" s="148" t="s">
        <v>146</v>
      </c>
      <c r="AH291" s="148">
        <v>0</v>
      </c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</row>
    <row r="292" spans="1:60" outlineLevel="1" x14ac:dyDescent="0.25">
      <c r="A292" s="155"/>
      <c r="B292" s="156"/>
      <c r="C292" s="240"/>
      <c r="D292" s="241"/>
      <c r="E292" s="241"/>
      <c r="F292" s="241"/>
      <c r="G292" s="241"/>
      <c r="H292" s="157"/>
      <c r="I292" s="157"/>
      <c r="J292" s="157"/>
      <c r="K292" s="157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48"/>
      <c r="Z292" s="148"/>
      <c r="AA292" s="148"/>
      <c r="AB292" s="148"/>
      <c r="AC292" s="148"/>
      <c r="AD292" s="148"/>
      <c r="AE292" s="148"/>
      <c r="AF292" s="148"/>
      <c r="AG292" s="148" t="s">
        <v>147</v>
      </c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</row>
    <row r="293" spans="1:60" outlineLevel="1" x14ac:dyDescent="0.25">
      <c r="A293" s="167">
        <v>71</v>
      </c>
      <c r="B293" s="168" t="s">
        <v>458</v>
      </c>
      <c r="C293" s="176" t="s">
        <v>459</v>
      </c>
      <c r="D293" s="169" t="s">
        <v>187</v>
      </c>
      <c r="E293" s="170">
        <v>82.5</v>
      </c>
      <c r="F293" s="171"/>
      <c r="G293" s="172">
        <f>ROUND(E293*F293,2)</f>
        <v>0</v>
      </c>
      <c r="H293" s="171"/>
      <c r="I293" s="172">
        <f>ROUND(E293*H293,2)</f>
        <v>0</v>
      </c>
      <c r="J293" s="171"/>
      <c r="K293" s="172">
        <f>ROUND(E293*J293,2)</f>
        <v>0</v>
      </c>
      <c r="L293" s="172">
        <v>21</v>
      </c>
      <c r="M293" s="172">
        <f>G293*(1+L293/100)</f>
        <v>0</v>
      </c>
      <c r="N293" s="172">
        <v>7.3899999999999993E-2</v>
      </c>
      <c r="O293" s="172">
        <f>ROUND(E293*N293,2)</f>
        <v>6.1</v>
      </c>
      <c r="P293" s="172">
        <v>0</v>
      </c>
      <c r="Q293" s="172">
        <f>ROUND(E293*P293,2)</f>
        <v>0</v>
      </c>
      <c r="R293" s="172" t="s">
        <v>204</v>
      </c>
      <c r="S293" s="172" t="s">
        <v>157</v>
      </c>
      <c r="T293" s="173" t="s">
        <v>157</v>
      </c>
      <c r="U293" s="157">
        <v>0.45</v>
      </c>
      <c r="V293" s="157">
        <f>ROUND(E293*U293,2)</f>
        <v>37.130000000000003</v>
      </c>
      <c r="W293" s="157"/>
      <c r="X293" s="157" t="s">
        <v>189</v>
      </c>
      <c r="Y293" s="148"/>
      <c r="Z293" s="148"/>
      <c r="AA293" s="148"/>
      <c r="AB293" s="148"/>
      <c r="AC293" s="148"/>
      <c r="AD293" s="148"/>
      <c r="AE293" s="148"/>
      <c r="AF293" s="148"/>
      <c r="AG293" s="148" t="s">
        <v>190</v>
      </c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</row>
    <row r="294" spans="1:60" ht="21" outlineLevel="1" x14ac:dyDescent="0.25">
      <c r="A294" s="155"/>
      <c r="B294" s="156"/>
      <c r="C294" s="249" t="s">
        <v>460</v>
      </c>
      <c r="D294" s="250"/>
      <c r="E294" s="250"/>
      <c r="F294" s="250"/>
      <c r="G294" s="250"/>
      <c r="H294" s="157"/>
      <c r="I294" s="157"/>
      <c r="J294" s="157"/>
      <c r="K294" s="157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  <c r="X294" s="157"/>
      <c r="Y294" s="148"/>
      <c r="Z294" s="148"/>
      <c r="AA294" s="148"/>
      <c r="AB294" s="148"/>
      <c r="AC294" s="148"/>
      <c r="AD294" s="148"/>
      <c r="AE294" s="148"/>
      <c r="AF294" s="148"/>
      <c r="AG294" s="148" t="s">
        <v>192</v>
      </c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81" t="str">
        <f>C294</f>
        <v>s provedením lože z kameniva drceného, s vyplněním spár, s dvojitým hutněním a se smetením přebytečného materiálu na krajnici. S dodáním hmot pro lože a výplň spár.</v>
      </c>
      <c r="BB294" s="148"/>
      <c r="BC294" s="148"/>
      <c r="BD294" s="148"/>
      <c r="BE294" s="148"/>
      <c r="BF294" s="148"/>
      <c r="BG294" s="148"/>
      <c r="BH294" s="148"/>
    </row>
    <row r="295" spans="1:60" outlineLevel="1" x14ac:dyDescent="0.25">
      <c r="A295" s="155"/>
      <c r="B295" s="156"/>
      <c r="C295" s="177" t="s">
        <v>461</v>
      </c>
      <c r="D295" s="158"/>
      <c r="E295" s="159">
        <v>82.5</v>
      </c>
      <c r="F295" s="157"/>
      <c r="G295" s="157"/>
      <c r="H295" s="157"/>
      <c r="I295" s="157"/>
      <c r="J295" s="157"/>
      <c r="K295" s="157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48"/>
      <c r="Z295" s="148"/>
      <c r="AA295" s="148"/>
      <c r="AB295" s="148"/>
      <c r="AC295" s="148"/>
      <c r="AD295" s="148"/>
      <c r="AE295" s="148"/>
      <c r="AF295" s="148"/>
      <c r="AG295" s="148" t="s">
        <v>146</v>
      </c>
      <c r="AH295" s="148">
        <v>0</v>
      </c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</row>
    <row r="296" spans="1:60" outlineLevel="1" x14ac:dyDescent="0.25">
      <c r="A296" s="155"/>
      <c r="B296" s="156"/>
      <c r="C296" s="240"/>
      <c r="D296" s="241"/>
      <c r="E296" s="241"/>
      <c r="F296" s="241"/>
      <c r="G296" s="241"/>
      <c r="H296" s="157"/>
      <c r="I296" s="157"/>
      <c r="J296" s="157"/>
      <c r="K296" s="157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  <c r="X296" s="157"/>
      <c r="Y296" s="148"/>
      <c r="Z296" s="148"/>
      <c r="AA296" s="148"/>
      <c r="AB296" s="148"/>
      <c r="AC296" s="148"/>
      <c r="AD296" s="148"/>
      <c r="AE296" s="148"/>
      <c r="AF296" s="148"/>
      <c r="AG296" s="148" t="s">
        <v>147</v>
      </c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</row>
    <row r="297" spans="1:60" outlineLevel="1" x14ac:dyDescent="0.25">
      <c r="A297" s="167">
        <v>72</v>
      </c>
      <c r="B297" s="168" t="s">
        <v>462</v>
      </c>
      <c r="C297" s="176" t="s">
        <v>463</v>
      </c>
      <c r="D297" s="169" t="s">
        <v>187</v>
      </c>
      <c r="E297" s="170">
        <v>9.1</v>
      </c>
      <c r="F297" s="171"/>
      <c r="G297" s="172">
        <f>ROUND(E297*F297,2)</f>
        <v>0</v>
      </c>
      <c r="H297" s="171"/>
      <c r="I297" s="172">
        <f>ROUND(E297*H297,2)</f>
        <v>0</v>
      </c>
      <c r="J297" s="171"/>
      <c r="K297" s="172">
        <f>ROUND(E297*J297,2)</f>
        <v>0</v>
      </c>
      <c r="L297" s="172">
        <v>21</v>
      </c>
      <c r="M297" s="172">
        <f>G297*(1+L297/100)</f>
        <v>0</v>
      </c>
      <c r="N297" s="172">
        <v>0</v>
      </c>
      <c r="O297" s="172">
        <f>ROUND(E297*N297,2)</f>
        <v>0</v>
      </c>
      <c r="P297" s="172">
        <v>0</v>
      </c>
      <c r="Q297" s="172">
        <f>ROUND(E297*P297,2)</f>
        <v>0</v>
      </c>
      <c r="R297" s="172" t="s">
        <v>204</v>
      </c>
      <c r="S297" s="172" t="s">
        <v>157</v>
      </c>
      <c r="T297" s="173" t="s">
        <v>157</v>
      </c>
      <c r="U297" s="157">
        <v>0.06</v>
      </c>
      <c r="V297" s="157">
        <f>ROUND(E297*U297,2)</f>
        <v>0.55000000000000004</v>
      </c>
      <c r="W297" s="157"/>
      <c r="X297" s="157" t="s">
        <v>189</v>
      </c>
      <c r="Y297" s="148"/>
      <c r="Z297" s="148"/>
      <c r="AA297" s="148"/>
      <c r="AB297" s="148"/>
      <c r="AC297" s="148"/>
      <c r="AD297" s="148"/>
      <c r="AE297" s="148"/>
      <c r="AF297" s="148"/>
      <c r="AG297" s="148" t="s">
        <v>190</v>
      </c>
      <c r="AH297" s="148"/>
      <c r="AI297" s="148"/>
      <c r="AJ297" s="148"/>
      <c r="AK297" s="148"/>
      <c r="AL297" s="148"/>
      <c r="AM297" s="148"/>
      <c r="AN297" s="148"/>
      <c r="AO297" s="148"/>
      <c r="AP297" s="148"/>
      <c r="AQ297" s="148"/>
      <c r="AR297" s="148"/>
      <c r="AS297" s="148"/>
      <c r="AT297" s="148"/>
      <c r="AU297" s="148"/>
      <c r="AV297" s="148"/>
      <c r="AW297" s="148"/>
      <c r="AX297" s="148"/>
      <c r="AY297" s="148"/>
      <c r="AZ297" s="148"/>
      <c r="BA297" s="148"/>
      <c r="BB297" s="148"/>
      <c r="BC297" s="148"/>
      <c r="BD297" s="148"/>
      <c r="BE297" s="148"/>
      <c r="BF297" s="148"/>
      <c r="BG297" s="148"/>
      <c r="BH297" s="148"/>
    </row>
    <row r="298" spans="1:60" ht="21" outlineLevel="1" x14ac:dyDescent="0.25">
      <c r="A298" s="155"/>
      <c r="B298" s="156"/>
      <c r="C298" s="249" t="s">
        <v>460</v>
      </c>
      <c r="D298" s="250"/>
      <c r="E298" s="250"/>
      <c r="F298" s="250"/>
      <c r="G298" s="250"/>
      <c r="H298" s="157"/>
      <c r="I298" s="157"/>
      <c r="J298" s="157"/>
      <c r="K298" s="157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  <c r="X298" s="157"/>
      <c r="Y298" s="148"/>
      <c r="Z298" s="148"/>
      <c r="AA298" s="148"/>
      <c r="AB298" s="148"/>
      <c r="AC298" s="148"/>
      <c r="AD298" s="148"/>
      <c r="AE298" s="148"/>
      <c r="AF298" s="148"/>
      <c r="AG298" s="148" t="s">
        <v>192</v>
      </c>
      <c r="AH298" s="148"/>
      <c r="AI298" s="148"/>
      <c r="AJ298" s="148"/>
      <c r="AK298" s="148"/>
      <c r="AL298" s="148"/>
      <c r="AM298" s="148"/>
      <c r="AN298" s="148"/>
      <c r="AO298" s="148"/>
      <c r="AP298" s="148"/>
      <c r="AQ298" s="148"/>
      <c r="AR298" s="148"/>
      <c r="AS298" s="148"/>
      <c r="AT298" s="148"/>
      <c r="AU298" s="148"/>
      <c r="AV298" s="148"/>
      <c r="AW298" s="148"/>
      <c r="AX298" s="148"/>
      <c r="AY298" s="148"/>
      <c r="AZ298" s="148"/>
      <c r="BA298" s="181" t="str">
        <f>C298</f>
        <v>s provedením lože z kameniva drceného, s vyplněním spár, s dvojitým hutněním a se smetením přebytečného materiálu na krajnici. S dodáním hmot pro lože a výplň spár.</v>
      </c>
      <c r="BB298" s="148"/>
      <c r="BC298" s="148"/>
      <c r="BD298" s="148"/>
      <c r="BE298" s="148"/>
      <c r="BF298" s="148"/>
      <c r="BG298" s="148"/>
      <c r="BH298" s="148"/>
    </row>
    <row r="299" spans="1:60" outlineLevel="1" x14ac:dyDescent="0.25">
      <c r="A299" s="155"/>
      <c r="B299" s="156"/>
      <c r="C299" s="177" t="s">
        <v>464</v>
      </c>
      <c r="D299" s="158"/>
      <c r="E299" s="159">
        <v>9.1</v>
      </c>
      <c r="F299" s="157"/>
      <c r="G299" s="157"/>
      <c r="H299" s="157"/>
      <c r="I299" s="157"/>
      <c r="J299" s="157"/>
      <c r="K299" s="157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  <c r="X299" s="157"/>
      <c r="Y299" s="148"/>
      <c r="Z299" s="148"/>
      <c r="AA299" s="148"/>
      <c r="AB299" s="148"/>
      <c r="AC299" s="148"/>
      <c r="AD299" s="148"/>
      <c r="AE299" s="148"/>
      <c r="AF299" s="148"/>
      <c r="AG299" s="148" t="s">
        <v>146</v>
      </c>
      <c r="AH299" s="148">
        <v>0</v>
      </c>
      <c r="AI299" s="148"/>
      <c r="AJ299" s="148"/>
      <c r="AK299" s="148"/>
      <c r="AL299" s="148"/>
      <c r="AM299" s="148"/>
      <c r="AN299" s="148"/>
      <c r="AO299" s="148"/>
      <c r="AP299" s="148"/>
      <c r="AQ299" s="148"/>
      <c r="AR299" s="148"/>
      <c r="AS299" s="148"/>
      <c r="AT299" s="148"/>
      <c r="AU299" s="148"/>
      <c r="AV299" s="148"/>
      <c r="AW299" s="148"/>
      <c r="AX299" s="148"/>
      <c r="AY299" s="148"/>
      <c r="AZ299" s="148"/>
      <c r="BA299" s="148"/>
      <c r="BB299" s="148"/>
      <c r="BC299" s="148"/>
      <c r="BD299" s="148"/>
      <c r="BE299" s="148"/>
      <c r="BF299" s="148"/>
      <c r="BG299" s="148"/>
      <c r="BH299" s="148"/>
    </row>
    <row r="300" spans="1:60" outlineLevel="1" x14ac:dyDescent="0.25">
      <c r="A300" s="155"/>
      <c r="B300" s="156"/>
      <c r="C300" s="240"/>
      <c r="D300" s="241"/>
      <c r="E300" s="241"/>
      <c r="F300" s="241"/>
      <c r="G300" s="241"/>
      <c r="H300" s="157"/>
      <c r="I300" s="157"/>
      <c r="J300" s="157"/>
      <c r="K300" s="157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  <c r="X300" s="157"/>
      <c r="Y300" s="148"/>
      <c r="Z300" s="148"/>
      <c r="AA300" s="148"/>
      <c r="AB300" s="148"/>
      <c r="AC300" s="148"/>
      <c r="AD300" s="148"/>
      <c r="AE300" s="148"/>
      <c r="AF300" s="148"/>
      <c r="AG300" s="148" t="s">
        <v>147</v>
      </c>
      <c r="AH300" s="148"/>
      <c r="AI300" s="148"/>
      <c r="AJ300" s="148"/>
      <c r="AK300" s="148"/>
      <c r="AL300" s="148"/>
      <c r="AM300" s="148"/>
      <c r="AN300" s="148"/>
      <c r="AO300" s="148"/>
      <c r="AP300" s="148"/>
      <c r="AQ300" s="148"/>
      <c r="AR300" s="148"/>
      <c r="AS300" s="148"/>
      <c r="AT300" s="148"/>
      <c r="AU300" s="148"/>
      <c r="AV300" s="148"/>
      <c r="AW300" s="148"/>
      <c r="AX300" s="148"/>
      <c r="AY300" s="148"/>
      <c r="AZ300" s="148"/>
      <c r="BA300" s="148"/>
      <c r="BB300" s="148"/>
      <c r="BC300" s="148"/>
      <c r="BD300" s="148"/>
      <c r="BE300" s="148"/>
      <c r="BF300" s="148"/>
      <c r="BG300" s="148"/>
      <c r="BH300" s="148"/>
    </row>
    <row r="301" spans="1:60" outlineLevel="1" x14ac:dyDescent="0.25">
      <c r="A301" s="167">
        <v>73</v>
      </c>
      <c r="B301" s="168" t="s">
        <v>465</v>
      </c>
      <c r="C301" s="176" t="s">
        <v>466</v>
      </c>
      <c r="D301" s="169" t="s">
        <v>187</v>
      </c>
      <c r="E301" s="170">
        <v>7.28</v>
      </c>
      <c r="F301" s="171"/>
      <c r="G301" s="172">
        <f>ROUND(E301*F301,2)</f>
        <v>0</v>
      </c>
      <c r="H301" s="171"/>
      <c r="I301" s="172">
        <f>ROUND(E301*H301,2)</f>
        <v>0</v>
      </c>
      <c r="J301" s="171"/>
      <c r="K301" s="172">
        <f>ROUND(E301*J301,2)</f>
        <v>0</v>
      </c>
      <c r="L301" s="172">
        <v>21</v>
      </c>
      <c r="M301" s="172">
        <f>G301*(1+L301/100)</f>
        <v>0</v>
      </c>
      <c r="N301" s="172">
        <v>0</v>
      </c>
      <c r="O301" s="172">
        <f>ROUND(E301*N301,2)</f>
        <v>0</v>
      </c>
      <c r="P301" s="172">
        <v>0</v>
      </c>
      <c r="Q301" s="172">
        <f>ROUND(E301*P301,2)</f>
        <v>0</v>
      </c>
      <c r="R301" s="172" t="s">
        <v>204</v>
      </c>
      <c r="S301" s="172" t="s">
        <v>157</v>
      </c>
      <c r="T301" s="173" t="s">
        <v>157</v>
      </c>
      <c r="U301" s="157">
        <v>0.08</v>
      </c>
      <c r="V301" s="157">
        <f>ROUND(E301*U301,2)</f>
        <v>0.57999999999999996</v>
      </c>
      <c r="W301" s="157"/>
      <c r="X301" s="157" t="s">
        <v>189</v>
      </c>
      <c r="Y301" s="148"/>
      <c r="Z301" s="148"/>
      <c r="AA301" s="148"/>
      <c r="AB301" s="148"/>
      <c r="AC301" s="148"/>
      <c r="AD301" s="148"/>
      <c r="AE301" s="148"/>
      <c r="AF301" s="148"/>
      <c r="AG301" s="148" t="s">
        <v>190</v>
      </c>
      <c r="AH301" s="148"/>
      <c r="AI301" s="148"/>
      <c r="AJ301" s="148"/>
      <c r="AK301" s="148"/>
      <c r="AL301" s="148"/>
      <c r="AM301" s="148"/>
      <c r="AN301" s="148"/>
      <c r="AO301" s="148"/>
      <c r="AP301" s="148"/>
      <c r="AQ301" s="148"/>
      <c r="AR301" s="148"/>
      <c r="AS301" s="148"/>
      <c r="AT301" s="148"/>
      <c r="AU301" s="148"/>
      <c r="AV301" s="148"/>
      <c r="AW301" s="148"/>
      <c r="AX301" s="148"/>
      <c r="AY301" s="148"/>
      <c r="AZ301" s="148"/>
      <c r="BA301" s="148"/>
      <c r="BB301" s="148"/>
      <c r="BC301" s="148"/>
      <c r="BD301" s="148"/>
      <c r="BE301" s="148"/>
      <c r="BF301" s="148"/>
      <c r="BG301" s="148"/>
      <c r="BH301" s="148"/>
    </row>
    <row r="302" spans="1:60" ht="21" outlineLevel="1" x14ac:dyDescent="0.25">
      <c r="A302" s="155"/>
      <c r="B302" s="156"/>
      <c r="C302" s="249" t="s">
        <v>460</v>
      </c>
      <c r="D302" s="250"/>
      <c r="E302" s="250"/>
      <c r="F302" s="250"/>
      <c r="G302" s="250"/>
      <c r="H302" s="157"/>
      <c r="I302" s="157"/>
      <c r="J302" s="157"/>
      <c r="K302" s="157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  <c r="X302" s="157"/>
      <c r="Y302" s="148"/>
      <c r="Z302" s="148"/>
      <c r="AA302" s="148"/>
      <c r="AB302" s="148"/>
      <c r="AC302" s="148"/>
      <c r="AD302" s="148"/>
      <c r="AE302" s="148"/>
      <c r="AF302" s="148"/>
      <c r="AG302" s="148" t="s">
        <v>192</v>
      </c>
      <c r="AH302" s="148"/>
      <c r="AI302" s="148"/>
      <c r="AJ302" s="148"/>
      <c r="AK302" s="148"/>
      <c r="AL302" s="148"/>
      <c r="AM302" s="148"/>
      <c r="AN302" s="148"/>
      <c r="AO302" s="148"/>
      <c r="AP302" s="148"/>
      <c r="AQ302" s="148"/>
      <c r="AR302" s="148"/>
      <c r="AS302" s="148"/>
      <c r="AT302" s="148"/>
      <c r="AU302" s="148"/>
      <c r="AV302" s="148"/>
      <c r="AW302" s="148"/>
      <c r="AX302" s="148"/>
      <c r="AY302" s="148"/>
      <c r="AZ302" s="148"/>
      <c r="BA302" s="181" t="str">
        <f>C302</f>
        <v>s provedením lože z kameniva drceného, s vyplněním spár, s dvojitým hutněním a se smetením přebytečného materiálu na krajnici. S dodáním hmot pro lože a výplň spár.</v>
      </c>
      <c r="BB302" s="148"/>
      <c r="BC302" s="148"/>
      <c r="BD302" s="148"/>
      <c r="BE302" s="148"/>
      <c r="BF302" s="148"/>
      <c r="BG302" s="148"/>
      <c r="BH302" s="148"/>
    </row>
    <row r="303" spans="1:60" outlineLevel="1" x14ac:dyDescent="0.25">
      <c r="A303" s="155"/>
      <c r="B303" s="156"/>
      <c r="C303" s="177" t="s">
        <v>467</v>
      </c>
      <c r="D303" s="158"/>
      <c r="E303" s="159">
        <v>7.28</v>
      </c>
      <c r="F303" s="157"/>
      <c r="G303" s="157"/>
      <c r="H303" s="157"/>
      <c r="I303" s="157"/>
      <c r="J303" s="157"/>
      <c r="K303" s="157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48"/>
      <c r="Z303" s="148"/>
      <c r="AA303" s="148"/>
      <c r="AB303" s="148"/>
      <c r="AC303" s="148"/>
      <c r="AD303" s="148"/>
      <c r="AE303" s="148"/>
      <c r="AF303" s="148"/>
      <c r="AG303" s="148" t="s">
        <v>146</v>
      </c>
      <c r="AH303" s="148">
        <v>0</v>
      </c>
      <c r="AI303" s="148"/>
      <c r="AJ303" s="148"/>
      <c r="AK303" s="148"/>
      <c r="AL303" s="148"/>
      <c r="AM303" s="148"/>
      <c r="AN303" s="148"/>
      <c r="AO303" s="148"/>
      <c r="AP303" s="148"/>
      <c r="AQ303" s="148"/>
      <c r="AR303" s="148"/>
      <c r="AS303" s="148"/>
      <c r="AT303" s="148"/>
      <c r="AU303" s="148"/>
      <c r="AV303" s="148"/>
      <c r="AW303" s="148"/>
      <c r="AX303" s="148"/>
      <c r="AY303" s="148"/>
      <c r="AZ303" s="148"/>
      <c r="BA303" s="148"/>
      <c r="BB303" s="148"/>
      <c r="BC303" s="148"/>
      <c r="BD303" s="148"/>
      <c r="BE303" s="148"/>
      <c r="BF303" s="148"/>
      <c r="BG303" s="148"/>
      <c r="BH303" s="148"/>
    </row>
    <row r="304" spans="1:60" outlineLevel="1" x14ac:dyDescent="0.25">
      <c r="A304" s="155"/>
      <c r="B304" s="156"/>
      <c r="C304" s="240"/>
      <c r="D304" s="241"/>
      <c r="E304" s="241"/>
      <c r="F304" s="241"/>
      <c r="G304" s="241"/>
      <c r="H304" s="157"/>
      <c r="I304" s="157"/>
      <c r="J304" s="157"/>
      <c r="K304" s="157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  <c r="X304" s="157"/>
      <c r="Y304" s="148"/>
      <c r="Z304" s="148"/>
      <c r="AA304" s="148"/>
      <c r="AB304" s="148"/>
      <c r="AC304" s="148"/>
      <c r="AD304" s="148"/>
      <c r="AE304" s="148"/>
      <c r="AF304" s="148"/>
      <c r="AG304" s="148" t="s">
        <v>147</v>
      </c>
      <c r="AH304" s="148"/>
      <c r="AI304" s="148"/>
      <c r="AJ304" s="148"/>
      <c r="AK304" s="148"/>
      <c r="AL304" s="148"/>
      <c r="AM304" s="148"/>
      <c r="AN304" s="148"/>
      <c r="AO304" s="148"/>
      <c r="AP304" s="148"/>
      <c r="AQ304" s="148"/>
      <c r="AR304" s="148"/>
      <c r="AS304" s="148"/>
      <c r="AT304" s="148"/>
      <c r="AU304" s="148"/>
      <c r="AV304" s="148"/>
      <c r="AW304" s="148"/>
      <c r="AX304" s="148"/>
      <c r="AY304" s="148"/>
      <c r="AZ304" s="148"/>
      <c r="BA304" s="148"/>
      <c r="BB304" s="148"/>
      <c r="BC304" s="148"/>
      <c r="BD304" s="148"/>
      <c r="BE304" s="148"/>
      <c r="BF304" s="148"/>
      <c r="BG304" s="148"/>
      <c r="BH304" s="148"/>
    </row>
    <row r="305" spans="1:60" outlineLevel="1" x14ac:dyDescent="0.25">
      <c r="A305" s="167">
        <v>74</v>
      </c>
      <c r="B305" s="168" t="s">
        <v>468</v>
      </c>
      <c r="C305" s="176" t="s">
        <v>469</v>
      </c>
      <c r="D305" s="169" t="s">
        <v>347</v>
      </c>
      <c r="E305" s="170">
        <v>44.2</v>
      </c>
      <c r="F305" s="171"/>
      <c r="G305" s="172">
        <f>ROUND(E305*F305,2)</f>
        <v>0</v>
      </c>
      <c r="H305" s="171"/>
      <c r="I305" s="172">
        <f>ROUND(E305*H305,2)</f>
        <v>0</v>
      </c>
      <c r="J305" s="171"/>
      <c r="K305" s="172">
        <f>ROUND(E305*J305,2)</f>
        <v>0</v>
      </c>
      <c r="L305" s="172">
        <v>21</v>
      </c>
      <c r="M305" s="172">
        <f>G305*(1+L305/100)</f>
        <v>0</v>
      </c>
      <c r="N305" s="172">
        <v>3.3E-4</v>
      </c>
      <c r="O305" s="172">
        <f>ROUND(E305*N305,2)</f>
        <v>0.01</v>
      </c>
      <c r="P305" s="172">
        <v>0</v>
      </c>
      <c r="Q305" s="172">
        <f>ROUND(E305*P305,2)</f>
        <v>0</v>
      </c>
      <c r="R305" s="172" t="s">
        <v>204</v>
      </c>
      <c r="S305" s="172" t="s">
        <v>157</v>
      </c>
      <c r="T305" s="173" t="s">
        <v>157</v>
      </c>
      <c r="U305" s="157">
        <v>0.41</v>
      </c>
      <c r="V305" s="157">
        <f>ROUND(E305*U305,2)</f>
        <v>18.12</v>
      </c>
      <c r="W305" s="157"/>
      <c r="X305" s="157" t="s">
        <v>189</v>
      </c>
      <c r="Y305" s="148"/>
      <c r="Z305" s="148"/>
      <c r="AA305" s="148"/>
      <c r="AB305" s="148"/>
      <c r="AC305" s="148"/>
      <c r="AD305" s="148"/>
      <c r="AE305" s="148"/>
      <c r="AF305" s="148"/>
      <c r="AG305" s="148" t="s">
        <v>190</v>
      </c>
      <c r="AH305" s="148"/>
      <c r="AI305" s="148"/>
      <c r="AJ305" s="148"/>
      <c r="AK305" s="148"/>
      <c r="AL305" s="148"/>
      <c r="AM305" s="148"/>
      <c r="AN305" s="148"/>
      <c r="AO305" s="148"/>
      <c r="AP305" s="148"/>
      <c r="AQ305" s="148"/>
      <c r="AR305" s="148"/>
      <c r="AS305" s="148"/>
      <c r="AT305" s="148"/>
      <c r="AU305" s="148"/>
      <c r="AV305" s="148"/>
      <c r="AW305" s="148"/>
      <c r="AX305" s="148"/>
      <c r="AY305" s="148"/>
      <c r="AZ305" s="148"/>
      <c r="BA305" s="148"/>
      <c r="BB305" s="148"/>
      <c r="BC305" s="148"/>
      <c r="BD305" s="148"/>
      <c r="BE305" s="148"/>
      <c r="BF305" s="148"/>
      <c r="BG305" s="148"/>
      <c r="BH305" s="148"/>
    </row>
    <row r="306" spans="1:60" outlineLevel="1" x14ac:dyDescent="0.25">
      <c r="A306" s="155"/>
      <c r="B306" s="156"/>
      <c r="C306" s="177" t="s">
        <v>470</v>
      </c>
      <c r="D306" s="158"/>
      <c r="E306" s="159">
        <v>44.2</v>
      </c>
      <c r="F306" s="157"/>
      <c r="G306" s="157"/>
      <c r="H306" s="157"/>
      <c r="I306" s="157"/>
      <c r="J306" s="157"/>
      <c r="K306" s="157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48"/>
      <c r="Z306" s="148"/>
      <c r="AA306" s="148"/>
      <c r="AB306" s="148"/>
      <c r="AC306" s="148"/>
      <c r="AD306" s="148"/>
      <c r="AE306" s="148"/>
      <c r="AF306" s="148"/>
      <c r="AG306" s="148" t="s">
        <v>146</v>
      </c>
      <c r="AH306" s="148">
        <v>0</v>
      </c>
      <c r="AI306" s="148"/>
      <c r="AJ306" s="148"/>
      <c r="AK306" s="148"/>
      <c r="AL306" s="148"/>
      <c r="AM306" s="148"/>
      <c r="AN306" s="148"/>
      <c r="AO306" s="148"/>
      <c r="AP306" s="148"/>
      <c r="AQ306" s="148"/>
      <c r="AR306" s="148"/>
      <c r="AS306" s="148"/>
      <c r="AT306" s="148"/>
      <c r="AU306" s="148"/>
      <c r="AV306" s="148"/>
      <c r="AW306" s="148"/>
      <c r="AX306" s="148"/>
      <c r="AY306" s="148"/>
      <c r="AZ306" s="148"/>
      <c r="BA306" s="148"/>
      <c r="BB306" s="148"/>
      <c r="BC306" s="148"/>
      <c r="BD306" s="148"/>
      <c r="BE306" s="148"/>
      <c r="BF306" s="148"/>
      <c r="BG306" s="148"/>
      <c r="BH306" s="148"/>
    </row>
    <row r="307" spans="1:60" outlineLevel="1" x14ac:dyDescent="0.25">
      <c r="A307" s="155"/>
      <c r="B307" s="156"/>
      <c r="C307" s="240"/>
      <c r="D307" s="241"/>
      <c r="E307" s="241"/>
      <c r="F307" s="241"/>
      <c r="G307" s="241"/>
      <c r="H307" s="157"/>
      <c r="I307" s="157"/>
      <c r="J307" s="157"/>
      <c r="K307" s="157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  <c r="X307" s="157"/>
      <c r="Y307" s="148"/>
      <c r="Z307" s="148"/>
      <c r="AA307" s="148"/>
      <c r="AB307" s="148"/>
      <c r="AC307" s="148"/>
      <c r="AD307" s="148"/>
      <c r="AE307" s="148"/>
      <c r="AF307" s="148"/>
      <c r="AG307" s="148" t="s">
        <v>147</v>
      </c>
      <c r="AH307" s="148"/>
      <c r="AI307" s="148"/>
      <c r="AJ307" s="148"/>
      <c r="AK307" s="148"/>
      <c r="AL307" s="148"/>
      <c r="AM307" s="148"/>
      <c r="AN307" s="148"/>
      <c r="AO307" s="148"/>
      <c r="AP307" s="148"/>
      <c r="AQ307" s="148"/>
      <c r="AR307" s="148"/>
      <c r="AS307" s="148"/>
      <c r="AT307" s="148"/>
      <c r="AU307" s="148"/>
      <c r="AV307" s="148"/>
      <c r="AW307" s="148"/>
      <c r="AX307" s="148"/>
      <c r="AY307" s="148"/>
      <c r="AZ307" s="148"/>
      <c r="BA307" s="148"/>
      <c r="BB307" s="148"/>
      <c r="BC307" s="148"/>
      <c r="BD307" s="148"/>
      <c r="BE307" s="148"/>
      <c r="BF307" s="148"/>
      <c r="BG307" s="148"/>
      <c r="BH307" s="148"/>
    </row>
    <row r="308" spans="1:60" outlineLevel="1" x14ac:dyDescent="0.25">
      <c r="A308" s="167">
        <v>75</v>
      </c>
      <c r="B308" s="168" t="s">
        <v>471</v>
      </c>
      <c r="C308" s="176" t="s">
        <v>472</v>
      </c>
      <c r="D308" s="169" t="s">
        <v>196</v>
      </c>
      <c r="E308" s="170">
        <v>1</v>
      </c>
      <c r="F308" s="171"/>
      <c r="G308" s="172">
        <f>ROUND(E308*F308,2)</f>
        <v>0</v>
      </c>
      <c r="H308" s="171"/>
      <c r="I308" s="172">
        <f>ROUND(E308*H308,2)</f>
        <v>0</v>
      </c>
      <c r="J308" s="171"/>
      <c r="K308" s="172">
        <f>ROUND(E308*J308,2)</f>
        <v>0</v>
      </c>
      <c r="L308" s="172">
        <v>21</v>
      </c>
      <c r="M308" s="172">
        <f>G308*(1+L308/100)</f>
        <v>0</v>
      </c>
      <c r="N308" s="172">
        <v>0.22344</v>
      </c>
      <c r="O308" s="172">
        <f>ROUND(E308*N308,2)</f>
        <v>0.22</v>
      </c>
      <c r="P308" s="172">
        <v>0</v>
      </c>
      <c r="Q308" s="172">
        <f>ROUND(E308*P308,2)</f>
        <v>0</v>
      </c>
      <c r="R308" s="172" t="s">
        <v>204</v>
      </c>
      <c r="S308" s="172" t="s">
        <v>157</v>
      </c>
      <c r="T308" s="173" t="s">
        <v>157</v>
      </c>
      <c r="U308" s="157">
        <v>5.53</v>
      </c>
      <c r="V308" s="157">
        <f>ROUND(E308*U308,2)</f>
        <v>5.53</v>
      </c>
      <c r="W308" s="157"/>
      <c r="X308" s="157" t="s">
        <v>189</v>
      </c>
      <c r="Y308" s="148"/>
      <c r="Z308" s="148"/>
      <c r="AA308" s="148"/>
      <c r="AB308" s="148"/>
      <c r="AC308" s="148"/>
      <c r="AD308" s="148"/>
      <c r="AE308" s="148"/>
      <c r="AF308" s="148"/>
      <c r="AG308" s="148" t="s">
        <v>190</v>
      </c>
      <c r="AH308" s="148"/>
      <c r="AI308" s="148"/>
      <c r="AJ308" s="148"/>
      <c r="AK308" s="148"/>
      <c r="AL308" s="148"/>
      <c r="AM308" s="148"/>
      <c r="AN308" s="148"/>
      <c r="AO308" s="148"/>
      <c r="AP308" s="148"/>
      <c r="AQ308" s="148"/>
      <c r="AR308" s="148"/>
      <c r="AS308" s="148"/>
      <c r="AT308" s="148"/>
      <c r="AU308" s="148"/>
      <c r="AV308" s="148"/>
      <c r="AW308" s="148"/>
      <c r="AX308" s="148"/>
      <c r="AY308" s="148"/>
      <c r="AZ308" s="148"/>
      <c r="BA308" s="148"/>
      <c r="BB308" s="148"/>
      <c r="BC308" s="148"/>
      <c r="BD308" s="148"/>
      <c r="BE308" s="148"/>
      <c r="BF308" s="148"/>
      <c r="BG308" s="148"/>
      <c r="BH308" s="148"/>
    </row>
    <row r="309" spans="1:60" outlineLevel="1" x14ac:dyDescent="0.25">
      <c r="A309" s="155"/>
      <c r="B309" s="156"/>
      <c r="C309" s="249" t="s">
        <v>473</v>
      </c>
      <c r="D309" s="250"/>
      <c r="E309" s="250"/>
      <c r="F309" s="250"/>
      <c r="G309" s="250"/>
      <c r="H309" s="157"/>
      <c r="I309" s="157"/>
      <c r="J309" s="157"/>
      <c r="K309" s="157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48"/>
      <c r="Z309" s="148"/>
      <c r="AA309" s="148"/>
      <c r="AB309" s="148"/>
      <c r="AC309" s="148"/>
      <c r="AD309" s="148"/>
      <c r="AE309" s="148"/>
      <c r="AF309" s="148"/>
      <c r="AG309" s="148" t="s">
        <v>192</v>
      </c>
      <c r="AH309" s="148"/>
      <c r="AI309" s="148"/>
      <c r="AJ309" s="148"/>
      <c r="AK309" s="148"/>
      <c r="AL309" s="148"/>
      <c r="AM309" s="148"/>
      <c r="AN309" s="148"/>
      <c r="AO309" s="148"/>
      <c r="AP309" s="148"/>
      <c r="AQ309" s="148"/>
      <c r="AR309" s="148"/>
      <c r="AS309" s="148"/>
      <c r="AT309" s="148"/>
      <c r="AU309" s="148"/>
      <c r="AV309" s="148"/>
      <c r="AW309" s="148"/>
      <c r="AX309" s="148"/>
      <c r="AY309" s="148"/>
      <c r="AZ309" s="148"/>
      <c r="BA309" s="148"/>
      <c r="BB309" s="148"/>
      <c r="BC309" s="148"/>
      <c r="BD309" s="148"/>
      <c r="BE309" s="148"/>
      <c r="BF309" s="148"/>
      <c r="BG309" s="148"/>
      <c r="BH309" s="148"/>
    </row>
    <row r="310" spans="1:60" outlineLevel="1" x14ac:dyDescent="0.25">
      <c r="A310" s="155"/>
      <c r="B310" s="156"/>
      <c r="C310" s="177" t="s">
        <v>474</v>
      </c>
      <c r="D310" s="158"/>
      <c r="E310" s="159">
        <v>1</v>
      </c>
      <c r="F310" s="157"/>
      <c r="G310" s="157"/>
      <c r="H310" s="157"/>
      <c r="I310" s="157"/>
      <c r="J310" s="157"/>
      <c r="K310" s="157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48"/>
      <c r="Z310" s="148"/>
      <c r="AA310" s="148"/>
      <c r="AB310" s="148"/>
      <c r="AC310" s="148"/>
      <c r="AD310" s="148"/>
      <c r="AE310" s="148"/>
      <c r="AF310" s="148"/>
      <c r="AG310" s="148" t="s">
        <v>146</v>
      </c>
      <c r="AH310" s="148">
        <v>0</v>
      </c>
      <c r="AI310" s="148"/>
      <c r="AJ310" s="148"/>
      <c r="AK310" s="148"/>
      <c r="AL310" s="148"/>
      <c r="AM310" s="148"/>
      <c r="AN310" s="148"/>
      <c r="AO310" s="148"/>
      <c r="AP310" s="148"/>
      <c r="AQ310" s="148"/>
      <c r="AR310" s="148"/>
      <c r="AS310" s="148"/>
      <c r="AT310" s="148"/>
      <c r="AU310" s="148"/>
      <c r="AV310" s="148"/>
      <c r="AW310" s="148"/>
      <c r="AX310" s="148"/>
      <c r="AY310" s="148"/>
      <c r="AZ310" s="148"/>
      <c r="BA310" s="148"/>
      <c r="BB310" s="148"/>
      <c r="BC310" s="148"/>
      <c r="BD310" s="148"/>
      <c r="BE310" s="148"/>
      <c r="BF310" s="148"/>
      <c r="BG310" s="148"/>
      <c r="BH310" s="148"/>
    </row>
    <row r="311" spans="1:60" outlineLevel="1" x14ac:dyDescent="0.25">
      <c r="A311" s="155"/>
      <c r="B311" s="156"/>
      <c r="C311" s="240"/>
      <c r="D311" s="241"/>
      <c r="E311" s="241"/>
      <c r="F311" s="241"/>
      <c r="G311" s="241"/>
      <c r="H311" s="157"/>
      <c r="I311" s="157"/>
      <c r="J311" s="157"/>
      <c r="K311" s="157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  <c r="X311" s="157"/>
      <c r="Y311" s="148"/>
      <c r="Z311" s="148"/>
      <c r="AA311" s="148"/>
      <c r="AB311" s="148"/>
      <c r="AC311" s="148"/>
      <c r="AD311" s="148"/>
      <c r="AE311" s="148"/>
      <c r="AF311" s="148"/>
      <c r="AG311" s="148" t="s">
        <v>147</v>
      </c>
      <c r="AH311" s="148"/>
      <c r="AI311" s="148"/>
      <c r="AJ311" s="148"/>
      <c r="AK311" s="148"/>
      <c r="AL311" s="148"/>
      <c r="AM311" s="148"/>
      <c r="AN311" s="148"/>
      <c r="AO311" s="148"/>
      <c r="AP311" s="148"/>
      <c r="AQ311" s="148"/>
      <c r="AR311" s="148"/>
      <c r="AS311" s="148"/>
      <c r="AT311" s="148"/>
      <c r="AU311" s="148"/>
      <c r="AV311" s="148"/>
      <c r="AW311" s="148"/>
      <c r="AX311" s="148"/>
      <c r="AY311" s="148"/>
      <c r="AZ311" s="148"/>
      <c r="BA311" s="148"/>
      <c r="BB311" s="148"/>
      <c r="BC311" s="148"/>
      <c r="BD311" s="148"/>
      <c r="BE311" s="148"/>
      <c r="BF311" s="148"/>
      <c r="BG311" s="148"/>
      <c r="BH311" s="148"/>
    </row>
    <row r="312" spans="1:60" ht="20.399999999999999" outlineLevel="1" x14ac:dyDescent="0.25">
      <c r="A312" s="167">
        <v>76</v>
      </c>
      <c r="B312" s="168" t="s">
        <v>475</v>
      </c>
      <c r="C312" s="176" t="s">
        <v>476</v>
      </c>
      <c r="D312" s="169" t="s">
        <v>196</v>
      </c>
      <c r="E312" s="170">
        <v>4.25</v>
      </c>
      <c r="F312" s="171"/>
      <c r="G312" s="172">
        <f>ROUND(E312*F312,2)</f>
        <v>0</v>
      </c>
      <c r="H312" s="171"/>
      <c r="I312" s="172">
        <f>ROUND(E312*H312,2)</f>
        <v>0</v>
      </c>
      <c r="J312" s="171"/>
      <c r="K312" s="172">
        <f>ROUND(E312*J312,2)</f>
        <v>0</v>
      </c>
      <c r="L312" s="172">
        <v>21</v>
      </c>
      <c r="M312" s="172">
        <f>G312*(1+L312/100)</f>
        <v>0</v>
      </c>
      <c r="N312" s="172">
        <v>1.8332200000000001</v>
      </c>
      <c r="O312" s="172">
        <f>ROUND(E312*N312,2)</f>
        <v>7.79</v>
      </c>
      <c r="P312" s="172">
        <v>0</v>
      </c>
      <c r="Q312" s="172">
        <f>ROUND(E312*P312,2)</f>
        <v>0</v>
      </c>
      <c r="R312" s="172" t="s">
        <v>204</v>
      </c>
      <c r="S312" s="172" t="s">
        <v>157</v>
      </c>
      <c r="T312" s="173" t="s">
        <v>157</v>
      </c>
      <c r="U312" s="157">
        <v>2.25</v>
      </c>
      <c r="V312" s="157">
        <f>ROUND(E312*U312,2)</f>
        <v>9.56</v>
      </c>
      <c r="W312" s="157"/>
      <c r="X312" s="157" t="s">
        <v>189</v>
      </c>
      <c r="Y312" s="148"/>
      <c r="Z312" s="148"/>
      <c r="AA312" s="148"/>
      <c r="AB312" s="148"/>
      <c r="AC312" s="148"/>
      <c r="AD312" s="148"/>
      <c r="AE312" s="148"/>
      <c r="AF312" s="148"/>
      <c r="AG312" s="148" t="s">
        <v>190</v>
      </c>
      <c r="AH312" s="148"/>
      <c r="AI312" s="148"/>
      <c r="AJ312" s="148"/>
      <c r="AK312" s="148"/>
      <c r="AL312" s="148"/>
      <c r="AM312" s="148"/>
      <c r="AN312" s="148"/>
      <c r="AO312" s="148"/>
      <c r="AP312" s="148"/>
      <c r="AQ312" s="148"/>
      <c r="AR312" s="148"/>
      <c r="AS312" s="148"/>
      <c r="AT312" s="148"/>
      <c r="AU312" s="148"/>
      <c r="AV312" s="148"/>
      <c r="AW312" s="148"/>
      <c r="AX312" s="148"/>
      <c r="AY312" s="148"/>
      <c r="AZ312" s="148"/>
      <c r="BA312" s="148"/>
      <c r="BB312" s="148"/>
      <c r="BC312" s="148"/>
      <c r="BD312" s="148"/>
      <c r="BE312" s="148"/>
      <c r="BF312" s="148"/>
      <c r="BG312" s="148"/>
      <c r="BH312" s="148"/>
    </row>
    <row r="313" spans="1:60" outlineLevel="1" x14ac:dyDescent="0.25">
      <c r="A313" s="155"/>
      <c r="B313" s="156"/>
      <c r="C313" s="249" t="s">
        <v>473</v>
      </c>
      <c r="D313" s="250"/>
      <c r="E313" s="250"/>
      <c r="F313" s="250"/>
      <c r="G313" s="250"/>
      <c r="H313" s="157"/>
      <c r="I313" s="157"/>
      <c r="J313" s="157"/>
      <c r="K313" s="157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48"/>
      <c r="Z313" s="148"/>
      <c r="AA313" s="148"/>
      <c r="AB313" s="148"/>
      <c r="AC313" s="148"/>
      <c r="AD313" s="148"/>
      <c r="AE313" s="148"/>
      <c r="AF313" s="148"/>
      <c r="AG313" s="148" t="s">
        <v>192</v>
      </c>
      <c r="AH313" s="148"/>
      <c r="AI313" s="148"/>
      <c r="AJ313" s="148"/>
      <c r="AK313" s="148"/>
      <c r="AL313" s="148"/>
      <c r="AM313" s="148"/>
      <c r="AN313" s="148"/>
      <c r="AO313" s="148"/>
      <c r="AP313" s="148"/>
      <c r="AQ313" s="148"/>
      <c r="AR313" s="148"/>
      <c r="AS313" s="148"/>
      <c r="AT313" s="148"/>
      <c r="AU313" s="148"/>
      <c r="AV313" s="148"/>
      <c r="AW313" s="148"/>
      <c r="AX313" s="148"/>
      <c r="AY313" s="148"/>
      <c r="AZ313" s="148"/>
      <c r="BA313" s="148"/>
      <c r="BB313" s="148"/>
      <c r="BC313" s="148"/>
      <c r="BD313" s="148"/>
      <c r="BE313" s="148"/>
      <c r="BF313" s="148"/>
      <c r="BG313" s="148"/>
      <c r="BH313" s="148"/>
    </row>
    <row r="314" spans="1:60" outlineLevel="1" x14ac:dyDescent="0.25">
      <c r="A314" s="155"/>
      <c r="B314" s="156"/>
      <c r="C314" s="177" t="s">
        <v>477</v>
      </c>
      <c r="D314" s="158"/>
      <c r="E314" s="159">
        <v>4.25</v>
      </c>
      <c r="F314" s="157"/>
      <c r="G314" s="157"/>
      <c r="H314" s="157"/>
      <c r="I314" s="157"/>
      <c r="J314" s="157"/>
      <c r="K314" s="157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48"/>
      <c r="Z314" s="148"/>
      <c r="AA314" s="148"/>
      <c r="AB314" s="148"/>
      <c r="AC314" s="148"/>
      <c r="AD314" s="148"/>
      <c r="AE314" s="148"/>
      <c r="AF314" s="148"/>
      <c r="AG314" s="148" t="s">
        <v>146</v>
      </c>
      <c r="AH314" s="148">
        <v>0</v>
      </c>
      <c r="AI314" s="148"/>
      <c r="AJ314" s="148"/>
      <c r="AK314" s="148"/>
      <c r="AL314" s="148"/>
      <c r="AM314" s="148"/>
      <c r="AN314" s="148"/>
      <c r="AO314" s="148"/>
      <c r="AP314" s="148"/>
      <c r="AQ314" s="148"/>
      <c r="AR314" s="148"/>
      <c r="AS314" s="148"/>
      <c r="AT314" s="148"/>
      <c r="AU314" s="148"/>
      <c r="AV314" s="148"/>
      <c r="AW314" s="148"/>
      <c r="AX314" s="148"/>
      <c r="AY314" s="148"/>
      <c r="AZ314" s="148"/>
      <c r="BA314" s="148"/>
      <c r="BB314" s="148"/>
      <c r="BC314" s="148"/>
      <c r="BD314" s="148"/>
      <c r="BE314" s="148"/>
      <c r="BF314" s="148"/>
      <c r="BG314" s="148"/>
      <c r="BH314" s="148"/>
    </row>
    <row r="315" spans="1:60" outlineLevel="1" x14ac:dyDescent="0.25">
      <c r="A315" s="155"/>
      <c r="B315" s="156"/>
      <c r="C315" s="240"/>
      <c r="D315" s="241"/>
      <c r="E315" s="241"/>
      <c r="F315" s="241"/>
      <c r="G315" s="241"/>
      <c r="H315" s="157"/>
      <c r="I315" s="157"/>
      <c r="J315" s="157"/>
      <c r="K315" s="157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  <c r="X315" s="157"/>
      <c r="Y315" s="148"/>
      <c r="Z315" s="148"/>
      <c r="AA315" s="148"/>
      <c r="AB315" s="148"/>
      <c r="AC315" s="148"/>
      <c r="AD315" s="148"/>
      <c r="AE315" s="148"/>
      <c r="AF315" s="148"/>
      <c r="AG315" s="148" t="s">
        <v>147</v>
      </c>
      <c r="AH315" s="148"/>
      <c r="AI315" s="148"/>
      <c r="AJ315" s="148"/>
      <c r="AK315" s="148"/>
      <c r="AL315" s="148"/>
      <c r="AM315" s="148"/>
      <c r="AN315" s="148"/>
      <c r="AO315" s="148"/>
      <c r="AP315" s="148"/>
      <c r="AQ315" s="148"/>
      <c r="AR315" s="148"/>
      <c r="AS315" s="148"/>
      <c r="AT315" s="148"/>
      <c r="AU315" s="148"/>
      <c r="AV315" s="148"/>
      <c r="AW315" s="148"/>
      <c r="AX315" s="148"/>
      <c r="AY315" s="148"/>
      <c r="AZ315" s="148"/>
      <c r="BA315" s="148"/>
      <c r="BB315" s="148"/>
      <c r="BC315" s="148"/>
      <c r="BD315" s="148"/>
      <c r="BE315" s="148"/>
      <c r="BF315" s="148"/>
      <c r="BG315" s="148"/>
      <c r="BH315" s="148"/>
    </row>
    <row r="316" spans="1:60" outlineLevel="1" x14ac:dyDescent="0.25">
      <c r="A316" s="167">
        <v>77</v>
      </c>
      <c r="B316" s="168" t="s">
        <v>478</v>
      </c>
      <c r="C316" s="176" t="s">
        <v>479</v>
      </c>
      <c r="D316" s="169" t="s">
        <v>347</v>
      </c>
      <c r="E316" s="170">
        <v>48.3</v>
      </c>
      <c r="F316" s="171"/>
      <c r="G316" s="172">
        <f>ROUND(E316*F316,2)</f>
        <v>0</v>
      </c>
      <c r="H316" s="171"/>
      <c r="I316" s="172">
        <f>ROUND(E316*H316,2)</f>
        <v>0</v>
      </c>
      <c r="J316" s="171"/>
      <c r="K316" s="172">
        <f>ROUND(E316*J316,2)</f>
        <v>0</v>
      </c>
      <c r="L316" s="172">
        <v>21</v>
      </c>
      <c r="M316" s="172">
        <f>G316*(1+L316/100)</f>
        <v>0</v>
      </c>
      <c r="N316" s="172">
        <v>2.2399999999999998E-3</v>
      </c>
      <c r="O316" s="172">
        <f>ROUND(E316*N316,2)</f>
        <v>0.11</v>
      </c>
      <c r="P316" s="172">
        <v>0</v>
      </c>
      <c r="Q316" s="172">
        <f>ROUND(E316*P316,2)</f>
        <v>0</v>
      </c>
      <c r="R316" s="172" t="s">
        <v>204</v>
      </c>
      <c r="S316" s="172" t="s">
        <v>157</v>
      </c>
      <c r="T316" s="173" t="s">
        <v>157</v>
      </c>
      <c r="U316" s="157">
        <v>0.13</v>
      </c>
      <c r="V316" s="157">
        <f>ROUND(E316*U316,2)</f>
        <v>6.28</v>
      </c>
      <c r="W316" s="157"/>
      <c r="X316" s="157" t="s">
        <v>189</v>
      </c>
      <c r="Y316" s="148"/>
      <c r="Z316" s="148"/>
      <c r="AA316" s="148"/>
      <c r="AB316" s="148"/>
      <c r="AC316" s="148"/>
      <c r="AD316" s="148"/>
      <c r="AE316" s="148"/>
      <c r="AF316" s="148"/>
      <c r="AG316" s="148" t="s">
        <v>190</v>
      </c>
      <c r="AH316" s="148"/>
      <c r="AI316" s="148"/>
      <c r="AJ316" s="148"/>
      <c r="AK316" s="148"/>
      <c r="AL316" s="148"/>
      <c r="AM316" s="148"/>
      <c r="AN316" s="148"/>
      <c r="AO316" s="148"/>
      <c r="AP316" s="148"/>
      <c r="AQ316" s="148"/>
      <c r="AR316" s="148"/>
      <c r="AS316" s="148"/>
      <c r="AT316" s="148"/>
      <c r="AU316" s="148"/>
      <c r="AV316" s="148"/>
      <c r="AW316" s="148"/>
      <c r="AX316" s="148"/>
      <c r="AY316" s="148"/>
      <c r="AZ316" s="148"/>
      <c r="BA316" s="148"/>
      <c r="BB316" s="148"/>
      <c r="BC316" s="148"/>
      <c r="BD316" s="148"/>
      <c r="BE316" s="148"/>
      <c r="BF316" s="148"/>
      <c r="BG316" s="148"/>
      <c r="BH316" s="148"/>
    </row>
    <row r="317" spans="1:60" outlineLevel="1" x14ac:dyDescent="0.25">
      <c r="A317" s="155"/>
      <c r="B317" s="156"/>
      <c r="C317" s="249" t="s">
        <v>480</v>
      </c>
      <c r="D317" s="250"/>
      <c r="E317" s="250"/>
      <c r="F317" s="250"/>
      <c r="G317" s="250"/>
      <c r="H317" s="157"/>
      <c r="I317" s="157"/>
      <c r="J317" s="157"/>
      <c r="K317" s="157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  <c r="X317" s="157"/>
      <c r="Y317" s="148"/>
      <c r="Z317" s="148"/>
      <c r="AA317" s="148"/>
      <c r="AB317" s="148"/>
      <c r="AC317" s="148"/>
      <c r="AD317" s="148"/>
      <c r="AE317" s="148"/>
      <c r="AF317" s="148"/>
      <c r="AG317" s="148" t="s">
        <v>192</v>
      </c>
      <c r="AH317" s="148"/>
      <c r="AI317" s="148"/>
      <c r="AJ317" s="148"/>
      <c r="AK317" s="148"/>
      <c r="AL317" s="148"/>
      <c r="AM317" s="148"/>
      <c r="AN317" s="148"/>
      <c r="AO317" s="148"/>
      <c r="AP317" s="148"/>
      <c r="AQ317" s="148"/>
      <c r="AR317" s="148"/>
      <c r="AS317" s="148"/>
      <c r="AT317" s="148"/>
      <c r="AU317" s="148"/>
      <c r="AV317" s="148"/>
      <c r="AW317" s="148"/>
      <c r="AX317" s="148"/>
      <c r="AY317" s="148"/>
      <c r="AZ317" s="148"/>
      <c r="BA317" s="148"/>
      <c r="BB317" s="148"/>
      <c r="BC317" s="148"/>
      <c r="BD317" s="148"/>
      <c r="BE317" s="148"/>
      <c r="BF317" s="148"/>
      <c r="BG317" s="148"/>
      <c r="BH317" s="148"/>
    </row>
    <row r="318" spans="1:60" outlineLevel="1" x14ac:dyDescent="0.25">
      <c r="A318" s="155"/>
      <c r="B318" s="156"/>
      <c r="C318" s="177" t="s">
        <v>481</v>
      </c>
      <c r="D318" s="158"/>
      <c r="E318" s="159">
        <v>44.3</v>
      </c>
      <c r="F318" s="157"/>
      <c r="G318" s="157"/>
      <c r="H318" s="157"/>
      <c r="I318" s="157"/>
      <c r="J318" s="157"/>
      <c r="K318" s="157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  <c r="X318" s="157"/>
      <c r="Y318" s="148"/>
      <c r="Z318" s="148"/>
      <c r="AA318" s="148"/>
      <c r="AB318" s="148"/>
      <c r="AC318" s="148"/>
      <c r="AD318" s="148"/>
      <c r="AE318" s="148"/>
      <c r="AF318" s="148"/>
      <c r="AG318" s="148" t="s">
        <v>146</v>
      </c>
      <c r="AH318" s="148">
        <v>0</v>
      </c>
      <c r="AI318" s="148"/>
      <c r="AJ318" s="148"/>
      <c r="AK318" s="148"/>
      <c r="AL318" s="148"/>
      <c r="AM318" s="148"/>
      <c r="AN318" s="148"/>
      <c r="AO318" s="148"/>
      <c r="AP318" s="148"/>
      <c r="AQ318" s="148"/>
      <c r="AR318" s="148"/>
      <c r="AS318" s="148"/>
      <c r="AT318" s="148"/>
      <c r="AU318" s="148"/>
      <c r="AV318" s="148"/>
      <c r="AW318" s="148"/>
      <c r="AX318" s="148"/>
      <c r="AY318" s="148"/>
      <c r="AZ318" s="148"/>
      <c r="BA318" s="148"/>
      <c r="BB318" s="148"/>
      <c r="BC318" s="148"/>
      <c r="BD318" s="148"/>
      <c r="BE318" s="148"/>
      <c r="BF318" s="148"/>
      <c r="BG318" s="148"/>
      <c r="BH318" s="148"/>
    </row>
    <row r="319" spans="1:60" outlineLevel="1" x14ac:dyDescent="0.25">
      <c r="A319" s="155"/>
      <c r="B319" s="156"/>
      <c r="C319" s="177" t="s">
        <v>482</v>
      </c>
      <c r="D319" s="158"/>
      <c r="E319" s="159">
        <v>4</v>
      </c>
      <c r="F319" s="157"/>
      <c r="G319" s="157"/>
      <c r="H319" s="157"/>
      <c r="I319" s="157"/>
      <c r="J319" s="157"/>
      <c r="K319" s="157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  <c r="X319" s="157"/>
      <c r="Y319" s="148"/>
      <c r="Z319" s="148"/>
      <c r="AA319" s="148"/>
      <c r="AB319" s="148"/>
      <c r="AC319" s="148"/>
      <c r="AD319" s="148"/>
      <c r="AE319" s="148"/>
      <c r="AF319" s="148"/>
      <c r="AG319" s="148" t="s">
        <v>146</v>
      </c>
      <c r="AH319" s="148">
        <v>0</v>
      </c>
      <c r="AI319" s="148"/>
      <c r="AJ319" s="148"/>
      <c r="AK319" s="148"/>
      <c r="AL319" s="148"/>
      <c r="AM319" s="148"/>
      <c r="AN319" s="148"/>
      <c r="AO319" s="148"/>
      <c r="AP319" s="148"/>
      <c r="AQ319" s="148"/>
      <c r="AR319" s="148"/>
      <c r="AS319" s="148"/>
      <c r="AT319" s="148"/>
      <c r="AU319" s="148"/>
      <c r="AV319" s="148"/>
      <c r="AW319" s="148"/>
      <c r="AX319" s="148"/>
      <c r="AY319" s="148"/>
      <c r="AZ319" s="148"/>
      <c r="BA319" s="148"/>
      <c r="BB319" s="148"/>
      <c r="BC319" s="148"/>
      <c r="BD319" s="148"/>
      <c r="BE319" s="148"/>
      <c r="BF319" s="148"/>
      <c r="BG319" s="148"/>
      <c r="BH319" s="148"/>
    </row>
    <row r="320" spans="1:60" outlineLevel="1" x14ac:dyDescent="0.25">
      <c r="A320" s="155"/>
      <c r="B320" s="156"/>
      <c r="C320" s="240"/>
      <c r="D320" s="241"/>
      <c r="E320" s="241"/>
      <c r="F320" s="241"/>
      <c r="G320" s="241"/>
      <c r="H320" s="157"/>
      <c r="I320" s="157"/>
      <c r="J320" s="157"/>
      <c r="K320" s="157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  <c r="X320" s="157"/>
      <c r="Y320" s="148"/>
      <c r="Z320" s="148"/>
      <c r="AA320" s="148"/>
      <c r="AB320" s="148"/>
      <c r="AC320" s="148"/>
      <c r="AD320" s="148"/>
      <c r="AE320" s="148"/>
      <c r="AF320" s="148"/>
      <c r="AG320" s="148" t="s">
        <v>147</v>
      </c>
      <c r="AH320" s="148"/>
      <c r="AI320" s="148"/>
      <c r="AJ320" s="148"/>
      <c r="AK320" s="148"/>
      <c r="AL320" s="148"/>
      <c r="AM320" s="148"/>
      <c r="AN320" s="148"/>
      <c r="AO320" s="148"/>
      <c r="AP320" s="148"/>
      <c r="AQ320" s="148"/>
      <c r="AR320" s="148"/>
      <c r="AS320" s="148"/>
      <c r="AT320" s="148"/>
      <c r="AU320" s="148"/>
      <c r="AV320" s="148"/>
      <c r="AW320" s="148"/>
      <c r="AX320" s="148"/>
      <c r="AY320" s="148"/>
      <c r="AZ320" s="148"/>
      <c r="BA320" s="148"/>
      <c r="BB320" s="148"/>
      <c r="BC320" s="148"/>
      <c r="BD320" s="148"/>
      <c r="BE320" s="148"/>
      <c r="BF320" s="148"/>
      <c r="BG320" s="148"/>
      <c r="BH320" s="148"/>
    </row>
    <row r="321" spans="1:60" outlineLevel="1" x14ac:dyDescent="0.25">
      <c r="A321" s="167">
        <v>78</v>
      </c>
      <c r="B321" s="168" t="s">
        <v>483</v>
      </c>
      <c r="C321" s="176" t="s">
        <v>484</v>
      </c>
      <c r="D321" s="169" t="s">
        <v>330</v>
      </c>
      <c r="E321" s="170">
        <v>15.3</v>
      </c>
      <c r="F321" s="171"/>
      <c r="G321" s="172">
        <f>ROUND(E321*F321,2)</f>
        <v>0</v>
      </c>
      <c r="H321" s="171"/>
      <c r="I321" s="172">
        <f>ROUND(E321*H321,2)</f>
        <v>0</v>
      </c>
      <c r="J321" s="171"/>
      <c r="K321" s="172">
        <f>ROUND(E321*J321,2)</f>
        <v>0</v>
      </c>
      <c r="L321" s="172">
        <v>21</v>
      </c>
      <c r="M321" s="172">
        <f>G321*(1+L321/100)</f>
        <v>0</v>
      </c>
      <c r="N321" s="172">
        <v>1</v>
      </c>
      <c r="O321" s="172">
        <f>ROUND(E321*N321,2)</f>
        <v>15.3</v>
      </c>
      <c r="P321" s="172">
        <v>0</v>
      </c>
      <c r="Q321" s="172">
        <f>ROUND(E321*P321,2)</f>
        <v>0</v>
      </c>
      <c r="R321" s="172" t="s">
        <v>321</v>
      </c>
      <c r="S321" s="172" t="s">
        <v>157</v>
      </c>
      <c r="T321" s="173" t="s">
        <v>157</v>
      </c>
      <c r="U321" s="157">
        <v>0</v>
      </c>
      <c r="V321" s="157">
        <f>ROUND(E321*U321,2)</f>
        <v>0</v>
      </c>
      <c r="W321" s="157"/>
      <c r="X321" s="157" t="s">
        <v>322</v>
      </c>
      <c r="Y321" s="148"/>
      <c r="Z321" s="148"/>
      <c r="AA321" s="148"/>
      <c r="AB321" s="148"/>
      <c r="AC321" s="148"/>
      <c r="AD321" s="148"/>
      <c r="AE321" s="148"/>
      <c r="AF321" s="148"/>
      <c r="AG321" s="148" t="s">
        <v>323</v>
      </c>
      <c r="AH321" s="148"/>
      <c r="AI321" s="148"/>
      <c r="AJ321" s="148"/>
      <c r="AK321" s="148"/>
      <c r="AL321" s="148"/>
      <c r="AM321" s="148"/>
      <c r="AN321" s="148"/>
      <c r="AO321" s="148"/>
      <c r="AP321" s="148"/>
      <c r="AQ321" s="148"/>
      <c r="AR321" s="148"/>
      <c r="AS321" s="148"/>
      <c r="AT321" s="148"/>
      <c r="AU321" s="148"/>
      <c r="AV321" s="148"/>
      <c r="AW321" s="148"/>
      <c r="AX321" s="148"/>
      <c r="AY321" s="148"/>
      <c r="AZ321" s="148"/>
      <c r="BA321" s="148"/>
      <c r="BB321" s="148"/>
      <c r="BC321" s="148"/>
      <c r="BD321" s="148"/>
      <c r="BE321" s="148"/>
      <c r="BF321" s="148"/>
      <c r="BG321" s="148"/>
      <c r="BH321" s="148"/>
    </row>
    <row r="322" spans="1:60" outlineLevel="1" x14ac:dyDescent="0.25">
      <c r="A322" s="155"/>
      <c r="B322" s="156"/>
      <c r="C322" s="177" t="s">
        <v>485</v>
      </c>
      <c r="D322" s="158"/>
      <c r="E322" s="159">
        <v>15.3</v>
      </c>
      <c r="F322" s="157"/>
      <c r="G322" s="157"/>
      <c r="H322" s="157"/>
      <c r="I322" s="157"/>
      <c r="J322" s="157"/>
      <c r="K322" s="157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48"/>
      <c r="Z322" s="148"/>
      <c r="AA322" s="148"/>
      <c r="AB322" s="148"/>
      <c r="AC322" s="148"/>
      <c r="AD322" s="148"/>
      <c r="AE322" s="148"/>
      <c r="AF322" s="148"/>
      <c r="AG322" s="148" t="s">
        <v>146</v>
      </c>
      <c r="AH322" s="148">
        <v>0</v>
      </c>
      <c r="AI322" s="148"/>
      <c r="AJ322" s="148"/>
      <c r="AK322" s="148"/>
      <c r="AL322" s="148"/>
      <c r="AM322" s="148"/>
      <c r="AN322" s="148"/>
      <c r="AO322" s="148"/>
      <c r="AP322" s="148"/>
      <c r="AQ322" s="148"/>
      <c r="AR322" s="148"/>
      <c r="AS322" s="148"/>
      <c r="AT322" s="148"/>
      <c r="AU322" s="148"/>
      <c r="AV322" s="148"/>
      <c r="AW322" s="148"/>
      <c r="AX322" s="148"/>
      <c r="AY322" s="148"/>
      <c r="AZ322" s="148"/>
      <c r="BA322" s="148"/>
      <c r="BB322" s="148"/>
      <c r="BC322" s="148"/>
      <c r="BD322" s="148"/>
      <c r="BE322" s="148"/>
      <c r="BF322" s="148"/>
      <c r="BG322" s="148"/>
      <c r="BH322" s="148"/>
    </row>
    <row r="323" spans="1:60" outlineLevel="1" x14ac:dyDescent="0.25">
      <c r="A323" s="155"/>
      <c r="B323" s="156"/>
      <c r="C323" s="240"/>
      <c r="D323" s="241"/>
      <c r="E323" s="241"/>
      <c r="F323" s="241"/>
      <c r="G323" s="241"/>
      <c r="H323" s="157"/>
      <c r="I323" s="157"/>
      <c r="J323" s="157"/>
      <c r="K323" s="157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  <c r="X323" s="157"/>
      <c r="Y323" s="148"/>
      <c r="Z323" s="148"/>
      <c r="AA323" s="148"/>
      <c r="AB323" s="148"/>
      <c r="AC323" s="148"/>
      <c r="AD323" s="148"/>
      <c r="AE323" s="148"/>
      <c r="AF323" s="148"/>
      <c r="AG323" s="148" t="s">
        <v>147</v>
      </c>
      <c r="AH323" s="148"/>
      <c r="AI323" s="148"/>
      <c r="AJ323" s="148"/>
      <c r="AK323" s="148"/>
      <c r="AL323" s="148"/>
      <c r="AM323" s="148"/>
      <c r="AN323" s="148"/>
      <c r="AO323" s="148"/>
      <c r="AP323" s="148"/>
      <c r="AQ323" s="148"/>
      <c r="AR323" s="148"/>
      <c r="AS323" s="148"/>
      <c r="AT323" s="148"/>
      <c r="AU323" s="148"/>
      <c r="AV323" s="148"/>
      <c r="AW323" s="148"/>
      <c r="AX323" s="148"/>
      <c r="AY323" s="148"/>
      <c r="AZ323" s="148"/>
      <c r="BA323" s="148"/>
      <c r="BB323" s="148"/>
      <c r="BC323" s="148"/>
      <c r="BD323" s="148"/>
      <c r="BE323" s="148"/>
      <c r="BF323" s="148"/>
      <c r="BG323" s="148"/>
      <c r="BH323" s="148"/>
    </row>
    <row r="324" spans="1:60" ht="20.399999999999999" outlineLevel="1" x14ac:dyDescent="0.25">
      <c r="A324" s="167">
        <v>79</v>
      </c>
      <c r="B324" s="168" t="s">
        <v>486</v>
      </c>
      <c r="C324" s="176" t="s">
        <v>487</v>
      </c>
      <c r="D324" s="169" t="s">
        <v>196</v>
      </c>
      <c r="E324" s="170">
        <v>5</v>
      </c>
      <c r="F324" s="171"/>
      <c r="G324" s="172">
        <f>ROUND(E324*F324,2)</f>
        <v>0</v>
      </c>
      <c r="H324" s="171"/>
      <c r="I324" s="172">
        <f>ROUND(E324*H324,2)</f>
        <v>0</v>
      </c>
      <c r="J324" s="171"/>
      <c r="K324" s="172">
        <f>ROUND(E324*J324,2)</f>
        <v>0</v>
      </c>
      <c r="L324" s="172">
        <v>21</v>
      </c>
      <c r="M324" s="172">
        <f>G324*(1+L324/100)</f>
        <v>0</v>
      </c>
      <c r="N324" s="172">
        <v>0.94499999999999995</v>
      </c>
      <c r="O324" s="172">
        <f>ROUND(E324*N324,2)</f>
        <v>4.7300000000000004</v>
      </c>
      <c r="P324" s="172">
        <v>0</v>
      </c>
      <c r="Q324" s="172">
        <f>ROUND(E324*P324,2)</f>
        <v>0</v>
      </c>
      <c r="R324" s="172" t="s">
        <v>321</v>
      </c>
      <c r="S324" s="172" t="s">
        <v>157</v>
      </c>
      <c r="T324" s="173" t="s">
        <v>157</v>
      </c>
      <c r="U324" s="157">
        <v>0</v>
      </c>
      <c r="V324" s="157">
        <f>ROUND(E324*U324,2)</f>
        <v>0</v>
      </c>
      <c r="W324" s="157"/>
      <c r="X324" s="157" t="s">
        <v>322</v>
      </c>
      <c r="Y324" s="148"/>
      <c r="Z324" s="148"/>
      <c r="AA324" s="148"/>
      <c r="AB324" s="148"/>
      <c r="AC324" s="148"/>
      <c r="AD324" s="148"/>
      <c r="AE324" s="148"/>
      <c r="AF324" s="148"/>
      <c r="AG324" s="148" t="s">
        <v>323</v>
      </c>
      <c r="AH324" s="148"/>
      <c r="AI324" s="148"/>
      <c r="AJ324" s="148"/>
      <c r="AK324" s="148"/>
      <c r="AL324" s="148"/>
      <c r="AM324" s="148"/>
      <c r="AN324" s="148"/>
      <c r="AO324" s="148"/>
      <c r="AP324" s="148"/>
      <c r="AQ324" s="148"/>
      <c r="AR324" s="148"/>
      <c r="AS324" s="148"/>
      <c r="AT324" s="148"/>
      <c r="AU324" s="148"/>
      <c r="AV324" s="148"/>
      <c r="AW324" s="148"/>
      <c r="AX324" s="148"/>
      <c r="AY324" s="148"/>
      <c r="AZ324" s="148"/>
      <c r="BA324" s="148"/>
      <c r="BB324" s="148"/>
      <c r="BC324" s="148"/>
      <c r="BD324" s="148"/>
      <c r="BE324" s="148"/>
      <c r="BF324" s="148"/>
      <c r="BG324" s="148"/>
      <c r="BH324" s="148"/>
    </row>
    <row r="325" spans="1:60" outlineLevel="1" x14ac:dyDescent="0.25">
      <c r="A325" s="155"/>
      <c r="B325" s="156"/>
      <c r="C325" s="177" t="s">
        <v>82</v>
      </c>
      <c r="D325" s="158"/>
      <c r="E325" s="159">
        <v>5</v>
      </c>
      <c r="F325" s="157"/>
      <c r="G325" s="157"/>
      <c r="H325" s="157"/>
      <c r="I325" s="157"/>
      <c r="J325" s="157"/>
      <c r="K325" s="157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48"/>
      <c r="Z325" s="148"/>
      <c r="AA325" s="148"/>
      <c r="AB325" s="148"/>
      <c r="AC325" s="148"/>
      <c r="AD325" s="148"/>
      <c r="AE325" s="148"/>
      <c r="AF325" s="148"/>
      <c r="AG325" s="148" t="s">
        <v>146</v>
      </c>
      <c r="AH325" s="148">
        <v>0</v>
      </c>
      <c r="AI325" s="148"/>
      <c r="AJ325" s="148"/>
      <c r="AK325" s="148"/>
      <c r="AL325" s="148"/>
      <c r="AM325" s="148"/>
      <c r="AN325" s="148"/>
      <c r="AO325" s="148"/>
      <c r="AP325" s="148"/>
      <c r="AQ325" s="148"/>
      <c r="AR325" s="148"/>
      <c r="AS325" s="148"/>
      <c r="AT325" s="148"/>
      <c r="AU325" s="148"/>
      <c r="AV325" s="148"/>
      <c r="AW325" s="148"/>
      <c r="AX325" s="148"/>
      <c r="AY325" s="148"/>
      <c r="AZ325" s="148"/>
      <c r="BA325" s="148"/>
      <c r="BB325" s="148"/>
      <c r="BC325" s="148"/>
      <c r="BD325" s="148"/>
      <c r="BE325" s="148"/>
      <c r="BF325" s="148"/>
      <c r="BG325" s="148"/>
      <c r="BH325" s="148"/>
    </row>
    <row r="326" spans="1:60" outlineLevel="1" x14ac:dyDescent="0.25">
      <c r="A326" s="155"/>
      <c r="B326" s="156"/>
      <c r="C326" s="240"/>
      <c r="D326" s="241"/>
      <c r="E326" s="241"/>
      <c r="F326" s="241"/>
      <c r="G326" s="241"/>
      <c r="H326" s="157"/>
      <c r="I326" s="157"/>
      <c r="J326" s="157"/>
      <c r="K326" s="157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48"/>
      <c r="Z326" s="148"/>
      <c r="AA326" s="148"/>
      <c r="AB326" s="148"/>
      <c r="AC326" s="148"/>
      <c r="AD326" s="148"/>
      <c r="AE326" s="148"/>
      <c r="AF326" s="148"/>
      <c r="AG326" s="148" t="s">
        <v>147</v>
      </c>
      <c r="AH326" s="148"/>
      <c r="AI326" s="148"/>
      <c r="AJ326" s="148"/>
      <c r="AK326" s="148"/>
      <c r="AL326" s="148"/>
      <c r="AM326" s="148"/>
      <c r="AN326" s="148"/>
      <c r="AO326" s="148"/>
      <c r="AP326" s="148"/>
      <c r="AQ326" s="148"/>
      <c r="AR326" s="148"/>
      <c r="AS326" s="148"/>
      <c r="AT326" s="148"/>
      <c r="AU326" s="148"/>
      <c r="AV326" s="148"/>
      <c r="AW326" s="148"/>
      <c r="AX326" s="148"/>
      <c r="AY326" s="148"/>
      <c r="AZ326" s="148"/>
      <c r="BA326" s="148"/>
      <c r="BB326" s="148"/>
      <c r="BC326" s="148"/>
      <c r="BD326" s="148"/>
      <c r="BE326" s="148"/>
      <c r="BF326" s="148"/>
      <c r="BG326" s="148"/>
      <c r="BH326" s="148"/>
    </row>
    <row r="327" spans="1:60" ht="20.399999999999999" outlineLevel="1" x14ac:dyDescent="0.25">
      <c r="A327" s="167">
        <v>80</v>
      </c>
      <c r="B327" s="168" t="s">
        <v>488</v>
      </c>
      <c r="C327" s="176" t="s">
        <v>489</v>
      </c>
      <c r="D327" s="169" t="s">
        <v>196</v>
      </c>
      <c r="E327" s="170">
        <v>1</v>
      </c>
      <c r="F327" s="171"/>
      <c r="G327" s="172">
        <f>ROUND(E327*F327,2)</f>
        <v>0</v>
      </c>
      <c r="H327" s="171"/>
      <c r="I327" s="172">
        <f>ROUND(E327*H327,2)</f>
        <v>0</v>
      </c>
      <c r="J327" s="171"/>
      <c r="K327" s="172">
        <f>ROUND(E327*J327,2)</f>
        <v>0</v>
      </c>
      <c r="L327" s="172">
        <v>21</v>
      </c>
      <c r="M327" s="172">
        <f>G327*(1+L327/100)</f>
        <v>0</v>
      </c>
      <c r="N327" s="172">
        <v>0.23300000000000001</v>
      </c>
      <c r="O327" s="172">
        <f>ROUND(E327*N327,2)</f>
        <v>0.23</v>
      </c>
      <c r="P327" s="172">
        <v>0</v>
      </c>
      <c r="Q327" s="172">
        <f>ROUND(E327*P327,2)</f>
        <v>0</v>
      </c>
      <c r="R327" s="172" t="s">
        <v>321</v>
      </c>
      <c r="S327" s="172" t="s">
        <v>157</v>
      </c>
      <c r="T327" s="173" t="s">
        <v>157</v>
      </c>
      <c r="U327" s="157">
        <v>0</v>
      </c>
      <c r="V327" s="157">
        <f>ROUND(E327*U327,2)</f>
        <v>0</v>
      </c>
      <c r="W327" s="157"/>
      <c r="X327" s="157" t="s">
        <v>322</v>
      </c>
      <c r="Y327" s="148"/>
      <c r="Z327" s="148"/>
      <c r="AA327" s="148"/>
      <c r="AB327" s="148"/>
      <c r="AC327" s="148"/>
      <c r="AD327" s="148"/>
      <c r="AE327" s="148"/>
      <c r="AF327" s="148"/>
      <c r="AG327" s="148" t="s">
        <v>323</v>
      </c>
      <c r="AH327" s="148"/>
      <c r="AI327" s="148"/>
      <c r="AJ327" s="148"/>
      <c r="AK327" s="148"/>
      <c r="AL327" s="148"/>
      <c r="AM327" s="148"/>
      <c r="AN327" s="148"/>
      <c r="AO327" s="148"/>
      <c r="AP327" s="148"/>
      <c r="AQ327" s="148"/>
      <c r="AR327" s="148"/>
      <c r="AS327" s="148"/>
      <c r="AT327" s="148"/>
      <c r="AU327" s="148"/>
      <c r="AV327" s="148"/>
      <c r="AW327" s="148"/>
      <c r="AX327" s="148"/>
      <c r="AY327" s="148"/>
      <c r="AZ327" s="148"/>
      <c r="BA327" s="148"/>
      <c r="BB327" s="148"/>
      <c r="BC327" s="148"/>
      <c r="BD327" s="148"/>
      <c r="BE327" s="148"/>
      <c r="BF327" s="148"/>
      <c r="BG327" s="148"/>
      <c r="BH327" s="148"/>
    </row>
    <row r="328" spans="1:60" outlineLevel="1" x14ac:dyDescent="0.25">
      <c r="A328" s="155"/>
      <c r="B328" s="156"/>
      <c r="C328" s="177" t="s">
        <v>74</v>
      </c>
      <c r="D328" s="158"/>
      <c r="E328" s="159">
        <v>1</v>
      </c>
      <c r="F328" s="157"/>
      <c r="G328" s="157"/>
      <c r="H328" s="157"/>
      <c r="I328" s="157"/>
      <c r="J328" s="157"/>
      <c r="K328" s="157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48"/>
      <c r="Z328" s="148"/>
      <c r="AA328" s="148"/>
      <c r="AB328" s="148"/>
      <c r="AC328" s="148"/>
      <c r="AD328" s="148"/>
      <c r="AE328" s="148"/>
      <c r="AF328" s="148"/>
      <c r="AG328" s="148" t="s">
        <v>146</v>
      </c>
      <c r="AH328" s="148">
        <v>0</v>
      </c>
      <c r="AI328" s="148"/>
      <c r="AJ328" s="148"/>
      <c r="AK328" s="148"/>
      <c r="AL328" s="148"/>
      <c r="AM328" s="148"/>
      <c r="AN328" s="148"/>
      <c r="AO328" s="148"/>
      <c r="AP328" s="148"/>
      <c r="AQ328" s="148"/>
      <c r="AR328" s="148"/>
      <c r="AS328" s="148"/>
      <c r="AT328" s="148"/>
      <c r="AU328" s="148"/>
      <c r="AV328" s="148"/>
      <c r="AW328" s="148"/>
      <c r="AX328" s="148"/>
      <c r="AY328" s="148"/>
      <c r="AZ328" s="148"/>
      <c r="BA328" s="148"/>
      <c r="BB328" s="148"/>
      <c r="BC328" s="148"/>
      <c r="BD328" s="148"/>
      <c r="BE328" s="148"/>
      <c r="BF328" s="148"/>
      <c r="BG328" s="148"/>
      <c r="BH328" s="148"/>
    </row>
    <row r="329" spans="1:60" outlineLevel="1" x14ac:dyDescent="0.25">
      <c r="A329" s="155"/>
      <c r="B329" s="156"/>
      <c r="C329" s="240"/>
      <c r="D329" s="241"/>
      <c r="E329" s="241"/>
      <c r="F329" s="241"/>
      <c r="G329" s="241"/>
      <c r="H329" s="157"/>
      <c r="I329" s="157"/>
      <c r="J329" s="157"/>
      <c r="K329" s="157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48"/>
      <c r="Z329" s="148"/>
      <c r="AA329" s="148"/>
      <c r="AB329" s="148"/>
      <c r="AC329" s="148"/>
      <c r="AD329" s="148"/>
      <c r="AE329" s="148"/>
      <c r="AF329" s="148"/>
      <c r="AG329" s="148" t="s">
        <v>147</v>
      </c>
      <c r="AH329" s="148"/>
      <c r="AI329" s="148"/>
      <c r="AJ329" s="148"/>
      <c r="AK329" s="148"/>
      <c r="AL329" s="148"/>
      <c r="AM329" s="148"/>
      <c r="AN329" s="148"/>
      <c r="AO329" s="148"/>
      <c r="AP329" s="148"/>
      <c r="AQ329" s="148"/>
      <c r="AR329" s="148"/>
      <c r="AS329" s="148"/>
      <c r="AT329" s="148"/>
      <c r="AU329" s="148"/>
      <c r="AV329" s="148"/>
      <c r="AW329" s="148"/>
      <c r="AX329" s="148"/>
      <c r="AY329" s="148"/>
      <c r="AZ329" s="148"/>
      <c r="BA329" s="148"/>
      <c r="BB329" s="148"/>
      <c r="BC329" s="148"/>
      <c r="BD329" s="148"/>
      <c r="BE329" s="148"/>
      <c r="BF329" s="148"/>
      <c r="BG329" s="148"/>
      <c r="BH329" s="148"/>
    </row>
    <row r="330" spans="1:60" outlineLevel="1" x14ac:dyDescent="0.25">
      <c r="A330" s="167">
        <v>81</v>
      </c>
      <c r="B330" s="168" t="s">
        <v>490</v>
      </c>
      <c r="C330" s="176" t="s">
        <v>491</v>
      </c>
      <c r="D330" s="169" t="s">
        <v>187</v>
      </c>
      <c r="E330" s="170">
        <v>69.426000000000002</v>
      </c>
      <c r="F330" s="171"/>
      <c r="G330" s="172">
        <f>ROUND(E330*F330,2)</f>
        <v>0</v>
      </c>
      <c r="H330" s="171"/>
      <c r="I330" s="172">
        <f>ROUND(E330*H330,2)</f>
        <v>0</v>
      </c>
      <c r="J330" s="171"/>
      <c r="K330" s="172">
        <f>ROUND(E330*J330,2)</f>
        <v>0</v>
      </c>
      <c r="L330" s="172">
        <v>21</v>
      </c>
      <c r="M330" s="172">
        <f>G330*(1+L330/100)</f>
        <v>0</v>
      </c>
      <c r="N330" s="172">
        <v>0.129</v>
      </c>
      <c r="O330" s="172">
        <f>ROUND(E330*N330,2)</f>
        <v>8.9600000000000009</v>
      </c>
      <c r="P330" s="172">
        <v>0</v>
      </c>
      <c r="Q330" s="172">
        <f>ROUND(E330*P330,2)</f>
        <v>0</v>
      </c>
      <c r="R330" s="172" t="s">
        <v>321</v>
      </c>
      <c r="S330" s="172" t="s">
        <v>157</v>
      </c>
      <c r="T330" s="173" t="s">
        <v>157</v>
      </c>
      <c r="U330" s="157">
        <v>0</v>
      </c>
      <c r="V330" s="157">
        <f>ROUND(E330*U330,2)</f>
        <v>0</v>
      </c>
      <c r="W330" s="157"/>
      <c r="X330" s="157" t="s">
        <v>322</v>
      </c>
      <c r="Y330" s="148"/>
      <c r="Z330" s="148"/>
      <c r="AA330" s="148"/>
      <c r="AB330" s="148"/>
      <c r="AC330" s="148"/>
      <c r="AD330" s="148"/>
      <c r="AE330" s="148"/>
      <c r="AF330" s="148"/>
      <c r="AG330" s="148" t="s">
        <v>323</v>
      </c>
      <c r="AH330" s="148"/>
      <c r="AI330" s="148"/>
      <c r="AJ330" s="148"/>
      <c r="AK330" s="148"/>
      <c r="AL330" s="148"/>
      <c r="AM330" s="148"/>
      <c r="AN330" s="148"/>
      <c r="AO330" s="148"/>
      <c r="AP330" s="148"/>
      <c r="AQ330" s="148"/>
      <c r="AR330" s="148"/>
      <c r="AS330" s="148"/>
      <c r="AT330" s="148"/>
      <c r="AU330" s="148"/>
      <c r="AV330" s="148"/>
      <c r="AW330" s="148"/>
      <c r="AX330" s="148"/>
      <c r="AY330" s="148"/>
      <c r="AZ330" s="148"/>
      <c r="BA330" s="148"/>
      <c r="BB330" s="148"/>
      <c r="BC330" s="148"/>
      <c r="BD330" s="148"/>
      <c r="BE330" s="148"/>
      <c r="BF330" s="148"/>
      <c r="BG330" s="148"/>
      <c r="BH330" s="148"/>
    </row>
    <row r="331" spans="1:60" outlineLevel="1" x14ac:dyDescent="0.25">
      <c r="A331" s="155"/>
      <c r="B331" s="156"/>
      <c r="C331" s="177" t="s">
        <v>492</v>
      </c>
      <c r="D331" s="158"/>
      <c r="E331" s="159">
        <v>69.426000000000002</v>
      </c>
      <c r="F331" s="157"/>
      <c r="G331" s="157"/>
      <c r="H331" s="157"/>
      <c r="I331" s="157"/>
      <c r="J331" s="157"/>
      <c r="K331" s="157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48"/>
      <c r="Z331" s="148"/>
      <c r="AA331" s="148"/>
      <c r="AB331" s="148"/>
      <c r="AC331" s="148"/>
      <c r="AD331" s="148"/>
      <c r="AE331" s="148"/>
      <c r="AF331" s="148"/>
      <c r="AG331" s="148" t="s">
        <v>146</v>
      </c>
      <c r="AH331" s="148">
        <v>0</v>
      </c>
      <c r="AI331" s="148"/>
      <c r="AJ331" s="148"/>
      <c r="AK331" s="148"/>
      <c r="AL331" s="148"/>
      <c r="AM331" s="148"/>
      <c r="AN331" s="148"/>
      <c r="AO331" s="148"/>
      <c r="AP331" s="148"/>
      <c r="AQ331" s="148"/>
      <c r="AR331" s="148"/>
      <c r="AS331" s="148"/>
      <c r="AT331" s="148"/>
      <c r="AU331" s="148"/>
      <c r="AV331" s="148"/>
      <c r="AW331" s="148"/>
      <c r="AX331" s="148"/>
      <c r="AY331" s="148"/>
      <c r="AZ331" s="148"/>
      <c r="BA331" s="148"/>
      <c r="BB331" s="148"/>
      <c r="BC331" s="148"/>
      <c r="BD331" s="148"/>
      <c r="BE331" s="148"/>
      <c r="BF331" s="148"/>
      <c r="BG331" s="148"/>
      <c r="BH331" s="148"/>
    </row>
    <row r="332" spans="1:60" outlineLevel="1" x14ac:dyDescent="0.25">
      <c r="A332" s="155"/>
      <c r="B332" s="156"/>
      <c r="C332" s="240"/>
      <c r="D332" s="241"/>
      <c r="E332" s="241"/>
      <c r="F332" s="241"/>
      <c r="G332" s="241"/>
      <c r="H332" s="157"/>
      <c r="I332" s="157"/>
      <c r="J332" s="157"/>
      <c r="K332" s="157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  <c r="X332" s="157"/>
      <c r="Y332" s="148"/>
      <c r="Z332" s="148"/>
      <c r="AA332" s="148"/>
      <c r="AB332" s="148"/>
      <c r="AC332" s="148"/>
      <c r="AD332" s="148"/>
      <c r="AE332" s="148"/>
      <c r="AF332" s="148"/>
      <c r="AG332" s="148" t="s">
        <v>147</v>
      </c>
      <c r="AH332" s="148"/>
      <c r="AI332" s="148"/>
      <c r="AJ332" s="148"/>
      <c r="AK332" s="148"/>
      <c r="AL332" s="148"/>
      <c r="AM332" s="148"/>
      <c r="AN332" s="148"/>
      <c r="AO332" s="148"/>
      <c r="AP332" s="148"/>
      <c r="AQ332" s="148"/>
      <c r="AR332" s="148"/>
      <c r="AS332" s="148"/>
      <c r="AT332" s="148"/>
      <c r="AU332" s="148"/>
      <c r="AV332" s="148"/>
      <c r="AW332" s="148"/>
      <c r="AX332" s="148"/>
      <c r="AY332" s="148"/>
      <c r="AZ332" s="148"/>
      <c r="BA332" s="148"/>
      <c r="BB332" s="148"/>
      <c r="BC332" s="148"/>
      <c r="BD332" s="148"/>
      <c r="BE332" s="148"/>
      <c r="BF332" s="148"/>
      <c r="BG332" s="148"/>
      <c r="BH332" s="148"/>
    </row>
    <row r="333" spans="1:60" ht="20.399999999999999" outlineLevel="1" x14ac:dyDescent="0.25">
      <c r="A333" s="167">
        <v>82</v>
      </c>
      <c r="B333" s="168" t="s">
        <v>493</v>
      </c>
      <c r="C333" s="176" t="s">
        <v>494</v>
      </c>
      <c r="D333" s="169" t="s">
        <v>187</v>
      </c>
      <c r="E333" s="170">
        <v>4.2</v>
      </c>
      <c r="F333" s="171"/>
      <c r="G333" s="172">
        <f>ROUND(E333*F333,2)</f>
        <v>0</v>
      </c>
      <c r="H333" s="171"/>
      <c r="I333" s="172">
        <f>ROUND(E333*H333,2)</f>
        <v>0</v>
      </c>
      <c r="J333" s="171"/>
      <c r="K333" s="172">
        <f>ROUND(E333*J333,2)</f>
        <v>0</v>
      </c>
      <c r="L333" s="172">
        <v>21</v>
      </c>
      <c r="M333" s="172">
        <f>G333*(1+L333/100)</f>
        <v>0</v>
      </c>
      <c r="N333" s="172">
        <v>0.129</v>
      </c>
      <c r="O333" s="172">
        <f>ROUND(E333*N333,2)</f>
        <v>0.54</v>
      </c>
      <c r="P333" s="172">
        <v>0</v>
      </c>
      <c r="Q333" s="172">
        <f>ROUND(E333*P333,2)</f>
        <v>0</v>
      </c>
      <c r="R333" s="172" t="s">
        <v>321</v>
      </c>
      <c r="S333" s="172" t="s">
        <v>157</v>
      </c>
      <c r="T333" s="173" t="s">
        <v>157</v>
      </c>
      <c r="U333" s="157">
        <v>0</v>
      </c>
      <c r="V333" s="157">
        <f>ROUND(E333*U333,2)</f>
        <v>0</v>
      </c>
      <c r="W333" s="157"/>
      <c r="X333" s="157" t="s">
        <v>322</v>
      </c>
      <c r="Y333" s="148"/>
      <c r="Z333" s="148"/>
      <c r="AA333" s="148"/>
      <c r="AB333" s="148"/>
      <c r="AC333" s="148"/>
      <c r="AD333" s="148"/>
      <c r="AE333" s="148"/>
      <c r="AF333" s="148"/>
      <c r="AG333" s="148" t="s">
        <v>323</v>
      </c>
      <c r="AH333" s="148"/>
      <c r="AI333" s="148"/>
      <c r="AJ333" s="148"/>
      <c r="AK333" s="148"/>
      <c r="AL333" s="148"/>
      <c r="AM333" s="148"/>
      <c r="AN333" s="148"/>
      <c r="AO333" s="148"/>
      <c r="AP333" s="148"/>
      <c r="AQ333" s="148"/>
      <c r="AR333" s="148"/>
      <c r="AS333" s="148"/>
      <c r="AT333" s="148"/>
      <c r="AU333" s="148"/>
      <c r="AV333" s="148"/>
      <c r="AW333" s="148"/>
      <c r="AX333" s="148"/>
      <c r="AY333" s="148"/>
      <c r="AZ333" s="148"/>
      <c r="BA333" s="148"/>
      <c r="BB333" s="148"/>
      <c r="BC333" s="148"/>
      <c r="BD333" s="148"/>
      <c r="BE333" s="148"/>
      <c r="BF333" s="148"/>
      <c r="BG333" s="148"/>
      <c r="BH333" s="148"/>
    </row>
    <row r="334" spans="1:60" outlineLevel="1" x14ac:dyDescent="0.25">
      <c r="A334" s="155"/>
      <c r="B334" s="156"/>
      <c r="C334" s="177" t="s">
        <v>495</v>
      </c>
      <c r="D334" s="158"/>
      <c r="E334" s="159">
        <v>4.2</v>
      </c>
      <c r="F334" s="157"/>
      <c r="G334" s="157"/>
      <c r="H334" s="157"/>
      <c r="I334" s="157"/>
      <c r="J334" s="157"/>
      <c r="K334" s="157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  <c r="X334" s="157"/>
      <c r="Y334" s="148"/>
      <c r="Z334" s="148"/>
      <c r="AA334" s="148"/>
      <c r="AB334" s="148"/>
      <c r="AC334" s="148"/>
      <c r="AD334" s="148"/>
      <c r="AE334" s="148"/>
      <c r="AF334" s="148"/>
      <c r="AG334" s="148" t="s">
        <v>146</v>
      </c>
      <c r="AH334" s="148">
        <v>0</v>
      </c>
      <c r="AI334" s="148"/>
      <c r="AJ334" s="148"/>
      <c r="AK334" s="148"/>
      <c r="AL334" s="148"/>
      <c r="AM334" s="148"/>
      <c r="AN334" s="148"/>
      <c r="AO334" s="148"/>
      <c r="AP334" s="148"/>
      <c r="AQ334" s="148"/>
      <c r="AR334" s="148"/>
      <c r="AS334" s="148"/>
      <c r="AT334" s="148"/>
      <c r="AU334" s="148"/>
      <c r="AV334" s="148"/>
      <c r="AW334" s="148"/>
      <c r="AX334" s="148"/>
      <c r="AY334" s="148"/>
      <c r="AZ334" s="148"/>
      <c r="BA334" s="148"/>
      <c r="BB334" s="148"/>
      <c r="BC334" s="148"/>
      <c r="BD334" s="148"/>
      <c r="BE334" s="148"/>
      <c r="BF334" s="148"/>
      <c r="BG334" s="148"/>
      <c r="BH334" s="148"/>
    </row>
    <row r="335" spans="1:60" outlineLevel="1" x14ac:dyDescent="0.25">
      <c r="A335" s="155"/>
      <c r="B335" s="156"/>
      <c r="C335" s="240"/>
      <c r="D335" s="241"/>
      <c r="E335" s="241"/>
      <c r="F335" s="241"/>
      <c r="G335" s="241"/>
      <c r="H335" s="157"/>
      <c r="I335" s="157"/>
      <c r="J335" s="157"/>
      <c r="K335" s="157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  <c r="X335" s="157"/>
      <c r="Y335" s="148"/>
      <c r="Z335" s="148"/>
      <c r="AA335" s="148"/>
      <c r="AB335" s="148"/>
      <c r="AC335" s="148"/>
      <c r="AD335" s="148"/>
      <c r="AE335" s="148"/>
      <c r="AF335" s="148"/>
      <c r="AG335" s="148" t="s">
        <v>147</v>
      </c>
      <c r="AH335" s="148"/>
      <c r="AI335" s="148"/>
      <c r="AJ335" s="148"/>
      <c r="AK335" s="148"/>
      <c r="AL335" s="148"/>
      <c r="AM335" s="148"/>
      <c r="AN335" s="148"/>
      <c r="AO335" s="148"/>
      <c r="AP335" s="148"/>
      <c r="AQ335" s="148"/>
      <c r="AR335" s="148"/>
      <c r="AS335" s="148"/>
      <c r="AT335" s="148"/>
      <c r="AU335" s="148"/>
      <c r="AV335" s="148"/>
      <c r="AW335" s="148"/>
      <c r="AX335" s="148"/>
      <c r="AY335" s="148"/>
      <c r="AZ335" s="148"/>
      <c r="BA335" s="148"/>
      <c r="BB335" s="148"/>
      <c r="BC335" s="148"/>
      <c r="BD335" s="148"/>
      <c r="BE335" s="148"/>
      <c r="BF335" s="148"/>
      <c r="BG335" s="148"/>
      <c r="BH335" s="148"/>
    </row>
    <row r="336" spans="1:60" ht="20.399999999999999" outlineLevel="1" x14ac:dyDescent="0.25">
      <c r="A336" s="167">
        <v>83</v>
      </c>
      <c r="B336" s="168" t="s">
        <v>496</v>
      </c>
      <c r="C336" s="176" t="s">
        <v>497</v>
      </c>
      <c r="D336" s="169" t="s">
        <v>187</v>
      </c>
      <c r="E336" s="170">
        <v>5.3550000000000004</v>
      </c>
      <c r="F336" s="171"/>
      <c r="G336" s="172">
        <f>ROUND(E336*F336,2)</f>
        <v>0</v>
      </c>
      <c r="H336" s="171"/>
      <c r="I336" s="172">
        <f>ROUND(E336*H336,2)</f>
        <v>0</v>
      </c>
      <c r="J336" s="171"/>
      <c r="K336" s="172">
        <f>ROUND(E336*J336,2)</f>
        <v>0</v>
      </c>
      <c r="L336" s="172">
        <v>21</v>
      </c>
      <c r="M336" s="172">
        <f>G336*(1+L336/100)</f>
        <v>0</v>
      </c>
      <c r="N336" s="172">
        <v>0.13150000000000001</v>
      </c>
      <c r="O336" s="172">
        <f>ROUND(E336*N336,2)</f>
        <v>0.7</v>
      </c>
      <c r="P336" s="172">
        <v>0</v>
      </c>
      <c r="Q336" s="172">
        <f>ROUND(E336*P336,2)</f>
        <v>0</v>
      </c>
      <c r="R336" s="172" t="s">
        <v>321</v>
      </c>
      <c r="S336" s="172" t="s">
        <v>157</v>
      </c>
      <c r="T336" s="173" t="s">
        <v>157</v>
      </c>
      <c r="U336" s="157">
        <v>0</v>
      </c>
      <c r="V336" s="157">
        <f>ROUND(E336*U336,2)</f>
        <v>0</v>
      </c>
      <c r="W336" s="157"/>
      <c r="X336" s="157" t="s">
        <v>322</v>
      </c>
      <c r="Y336" s="148"/>
      <c r="Z336" s="148"/>
      <c r="AA336" s="148"/>
      <c r="AB336" s="148"/>
      <c r="AC336" s="148"/>
      <c r="AD336" s="148"/>
      <c r="AE336" s="148"/>
      <c r="AF336" s="148"/>
      <c r="AG336" s="148" t="s">
        <v>323</v>
      </c>
      <c r="AH336" s="148"/>
      <c r="AI336" s="148"/>
      <c r="AJ336" s="148"/>
      <c r="AK336" s="148"/>
      <c r="AL336" s="148"/>
      <c r="AM336" s="148"/>
      <c r="AN336" s="148"/>
      <c r="AO336" s="148"/>
      <c r="AP336" s="148"/>
      <c r="AQ336" s="148"/>
      <c r="AR336" s="148"/>
      <c r="AS336" s="148"/>
      <c r="AT336" s="148"/>
      <c r="AU336" s="148"/>
      <c r="AV336" s="148"/>
      <c r="AW336" s="148"/>
      <c r="AX336" s="148"/>
      <c r="AY336" s="148"/>
      <c r="AZ336" s="148"/>
      <c r="BA336" s="148"/>
      <c r="BB336" s="148"/>
      <c r="BC336" s="148"/>
      <c r="BD336" s="148"/>
      <c r="BE336" s="148"/>
      <c r="BF336" s="148"/>
      <c r="BG336" s="148"/>
      <c r="BH336" s="148"/>
    </row>
    <row r="337" spans="1:60" outlineLevel="1" x14ac:dyDescent="0.25">
      <c r="A337" s="155"/>
      <c r="B337" s="156"/>
      <c r="C337" s="177" t="s">
        <v>498</v>
      </c>
      <c r="D337" s="158"/>
      <c r="E337" s="159">
        <v>5.3550000000000004</v>
      </c>
      <c r="F337" s="157"/>
      <c r="G337" s="157"/>
      <c r="H337" s="157"/>
      <c r="I337" s="157"/>
      <c r="J337" s="157"/>
      <c r="K337" s="157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  <c r="X337" s="157"/>
      <c r="Y337" s="148"/>
      <c r="Z337" s="148"/>
      <c r="AA337" s="148"/>
      <c r="AB337" s="148"/>
      <c r="AC337" s="148"/>
      <c r="AD337" s="148"/>
      <c r="AE337" s="148"/>
      <c r="AF337" s="148"/>
      <c r="AG337" s="148" t="s">
        <v>146</v>
      </c>
      <c r="AH337" s="148">
        <v>0</v>
      </c>
      <c r="AI337" s="148"/>
      <c r="AJ337" s="148"/>
      <c r="AK337" s="148"/>
      <c r="AL337" s="148"/>
      <c r="AM337" s="148"/>
      <c r="AN337" s="148"/>
      <c r="AO337" s="148"/>
      <c r="AP337" s="148"/>
      <c r="AQ337" s="148"/>
      <c r="AR337" s="148"/>
      <c r="AS337" s="148"/>
      <c r="AT337" s="148"/>
      <c r="AU337" s="148"/>
      <c r="AV337" s="148"/>
      <c r="AW337" s="148"/>
      <c r="AX337" s="148"/>
      <c r="AY337" s="148"/>
      <c r="AZ337" s="148"/>
      <c r="BA337" s="148"/>
      <c r="BB337" s="148"/>
      <c r="BC337" s="148"/>
      <c r="BD337" s="148"/>
      <c r="BE337" s="148"/>
      <c r="BF337" s="148"/>
      <c r="BG337" s="148"/>
      <c r="BH337" s="148"/>
    </row>
    <row r="338" spans="1:60" outlineLevel="1" x14ac:dyDescent="0.25">
      <c r="A338" s="155"/>
      <c r="B338" s="156"/>
      <c r="C338" s="240"/>
      <c r="D338" s="241"/>
      <c r="E338" s="241"/>
      <c r="F338" s="241"/>
      <c r="G338" s="241"/>
      <c r="H338" s="157"/>
      <c r="I338" s="157"/>
      <c r="J338" s="157"/>
      <c r="K338" s="157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48"/>
      <c r="Z338" s="148"/>
      <c r="AA338" s="148"/>
      <c r="AB338" s="148"/>
      <c r="AC338" s="148"/>
      <c r="AD338" s="148"/>
      <c r="AE338" s="148"/>
      <c r="AF338" s="148"/>
      <c r="AG338" s="148" t="s">
        <v>147</v>
      </c>
      <c r="AH338" s="148"/>
      <c r="AI338" s="148"/>
      <c r="AJ338" s="148"/>
      <c r="AK338" s="148"/>
      <c r="AL338" s="148"/>
      <c r="AM338" s="148"/>
      <c r="AN338" s="148"/>
      <c r="AO338" s="148"/>
      <c r="AP338" s="148"/>
      <c r="AQ338" s="148"/>
      <c r="AR338" s="148"/>
      <c r="AS338" s="148"/>
      <c r="AT338" s="148"/>
      <c r="AU338" s="148"/>
      <c r="AV338" s="148"/>
      <c r="AW338" s="148"/>
      <c r="AX338" s="148"/>
      <c r="AY338" s="148"/>
      <c r="AZ338" s="148"/>
      <c r="BA338" s="148"/>
      <c r="BB338" s="148"/>
      <c r="BC338" s="148"/>
      <c r="BD338" s="148"/>
      <c r="BE338" s="148"/>
      <c r="BF338" s="148"/>
      <c r="BG338" s="148"/>
      <c r="BH338" s="148"/>
    </row>
    <row r="339" spans="1:60" outlineLevel="1" x14ac:dyDescent="0.25">
      <c r="A339" s="167">
        <v>84</v>
      </c>
      <c r="B339" s="168" t="s">
        <v>499</v>
      </c>
      <c r="C339" s="176" t="s">
        <v>500</v>
      </c>
      <c r="D339" s="169" t="s">
        <v>187</v>
      </c>
      <c r="E339" s="170">
        <v>7.6440000000000001</v>
      </c>
      <c r="F339" s="171"/>
      <c r="G339" s="172">
        <f>ROUND(E339*F339,2)</f>
        <v>0</v>
      </c>
      <c r="H339" s="171"/>
      <c r="I339" s="172">
        <f>ROUND(E339*H339,2)</f>
        <v>0</v>
      </c>
      <c r="J339" s="171"/>
      <c r="K339" s="172">
        <f>ROUND(E339*J339,2)</f>
        <v>0</v>
      </c>
      <c r="L339" s="172">
        <v>21</v>
      </c>
      <c r="M339" s="172">
        <f>G339*(1+L339/100)</f>
        <v>0</v>
      </c>
      <c r="N339" s="172">
        <v>0.13100000000000001</v>
      </c>
      <c r="O339" s="172">
        <f>ROUND(E339*N339,2)</f>
        <v>1</v>
      </c>
      <c r="P339" s="172">
        <v>0</v>
      </c>
      <c r="Q339" s="172">
        <f>ROUND(E339*P339,2)</f>
        <v>0</v>
      </c>
      <c r="R339" s="172" t="s">
        <v>321</v>
      </c>
      <c r="S339" s="172" t="s">
        <v>157</v>
      </c>
      <c r="T339" s="173" t="s">
        <v>157</v>
      </c>
      <c r="U339" s="157">
        <v>0</v>
      </c>
      <c r="V339" s="157">
        <f>ROUND(E339*U339,2)</f>
        <v>0</v>
      </c>
      <c r="W339" s="157"/>
      <c r="X339" s="157" t="s">
        <v>322</v>
      </c>
      <c r="Y339" s="148"/>
      <c r="Z339" s="148"/>
      <c r="AA339" s="148"/>
      <c r="AB339" s="148"/>
      <c r="AC339" s="148"/>
      <c r="AD339" s="148"/>
      <c r="AE339" s="148"/>
      <c r="AF339" s="148"/>
      <c r="AG339" s="148" t="s">
        <v>323</v>
      </c>
      <c r="AH339" s="148"/>
      <c r="AI339" s="148"/>
      <c r="AJ339" s="148"/>
      <c r="AK339" s="148"/>
      <c r="AL339" s="148"/>
      <c r="AM339" s="148"/>
      <c r="AN339" s="148"/>
      <c r="AO339" s="148"/>
      <c r="AP339" s="148"/>
      <c r="AQ339" s="148"/>
      <c r="AR339" s="148"/>
      <c r="AS339" s="148"/>
      <c r="AT339" s="148"/>
      <c r="AU339" s="148"/>
      <c r="AV339" s="148"/>
      <c r="AW339" s="148"/>
      <c r="AX339" s="148"/>
      <c r="AY339" s="148"/>
      <c r="AZ339" s="148"/>
      <c r="BA339" s="148"/>
      <c r="BB339" s="148"/>
      <c r="BC339" s="148"/>
      <c r="BD339" s="148"/>
      <c r="BE339" s="148"/>
      <c r="BF339" s="148"/>
      <c r="BG339" s="148"/>
      <c r="BH339" s="148"/>
    </row>
    <row r="340" spans="1:60" outlineLevel="1" x14ac:dyDescent="0.25">
      <c r="A340" s="155"/>
      <c r="B340" s="156"/>
      <c r="C340" s="177" t="s">
        <v>501</v>
      </c>
      <c r="D340" s="158"/>
      <c r="E340" s="159">
        <v>7.6440000000000001</v>
      </c>
      <c r="F340" s="157"/>
      <c r="G340" s="157"/>
      <c r="H340" s="157"/>
      <c r="I340" s="157"/>
      <c r="J340" s="157"/>
      <c r="K340" s="157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48"/>
      <c r="Z340" s="148"/>
      <c r="AA340" s="148"/>
      <c r="AB340" s="148"/>
      <c r="AC340" s="148"/>
      <c r="AD340" s="148"/>
      <c r="AE340" s="148"/>
      <c r="AF340" s="148"/>
      <c r="AG340" s="148" t="s">
        <v>146</v>
      </c>
      <c r="AH340" s="148">
        <v>0</v>
      </c>
      <c r="AI340" s="148"/>
      <c r="AJ340" s="148"/>
      <c r="AK340" s="148"/>
      <c r="AL340" s="148"/>
      <c r="AM340" s="148"/>
      <c r="AN340" s="148"/>
      <c r="AO340" s="148"/>
      <c r="AP340" s="148"/>
      <c r="AQ340" s="148"/>
      <c r="AR340" s="148"/>
      <c r="AS340" s="148"/>
      <c r="AT340" s="148"/>
      <c r="AU340" s="148"/>
      <c r="AV340" s="148"/>
      <c r="AW340" s="148"/>
      <c r="AX340" s="148"/>
      <c r="AY340" s="148"/>
      <c r="AZ340" s="148"/>
      <c r="BA340" s="148"/>
      <c r="BB340" s="148"/>
      <c r="BC340" s="148"/>
      <c r="BD340" s="148"/>
      <c r="BE340" s="148"/>
      <c r="BF340" s="148"/>
      <c r="BG340" s="148"/>
      <c r="BH340" s="148"/>
    </row>
    <row r="341" spans="1:60" outlineLevel="1" x14ac:dyDescent="0.25">
      <c r="A341" s="155"/>
      <c r="B341" s="156"/>
      <c r="C341" s="240"/>
      <c r="D341" s="241"/>
      <c r="E341" s="241"/>
      <c r="F341" s="241"/>
      <c r="G341" s="241"/>
      <c r="H341" s="157"/>
      <c r="I341" s="157"/>
      <c r="J341" s="157"/>
      <c r="K341" s="157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48"/>
      <c r="Z341" s="148"/>
      <c r="AA341" s="148"/>
      <c r="AB341" s="148"/>
      <c r="AC341" s="148"/>
      <c r="AD341" s="148"/>
      <c r="AE341" s="148"/>
      <c r="AF341" s="148"/>
      <c r="AG341" s="148" t="s">
        <v>147</v>
      </c>
      <c r="AH341" s="148"/>
      <c r="AI341" s="148"/>
      <c r="AJ341" s="148"/>
      <c r="AK341" s="148"/>
      <c r="AL341" s="148"/>
      <c r="AM341" s="148"/>
      <c r="AN341" s="148"/>
      <c r="AO341" s="148"/>
      <c r="AP341" s="148"/>
      <c r="AQ341" s="148"/>
      <c r="AR341" s="148"/>
      <c r="AS341" s="148"/>
      <c r="AT341" s="148"/>
      <c r="AU341" s="148"/>
      <c r="AV341" s="148"/>
      <c r="AW341" s="148"/>
      <c r="AX341" s="148"/>
      <c r="AY341" s="148"/>
      <c r="AZ341" s="148"/>
      <c r="BA341" s="148"/>
      <c r="BB341" s="148"/>
      <c r="BC341" s="148"/>
      <c r="BD341" s="148"/>
      <c r="BE341" s="148"/>
      <c r="BF341" s="148"/>
      <c r="BG341" s="148"/>
      <c r="BH341" s="148"/>
    </row>
    <row r="342" spans="1:60" x14ac:dyDescent="0.25">
      <c r="A342" s="161" t="s">
        <v>136</v>
      </c>
      <c r="B342" s="162" t="s">
        <v>84</v>
      </c>
      <c r="C342" s="175" t="s">
        <v>85</v>
      </c>
      <c r="D342" s="163"/>
      <c r="E342" s="164"/>
      <c r="F342" s="165"/>
      <c r="G342" s="165">
        <f>SUMIF(AG343:AG345,"&lt;&gt;NOR",G343:G345)</f>
        <v>0</v>
      </c>
      <c r="H342" s="165"/>
      <c r="I342" s="165">
        <f>SUM(I343:I345)</f>
        <v>0</v>
      </c>
      <c r="J342" s="165"/>
      <c r="K342" s="165">
        <f>SUM(K343:K345)</f>
        <v>0</v>
      </c>
      <c r="L342" s="165"/>
      <c r="M342" s="165">
        <f>SUM(M343:M345)</f>
        <v>0</v>
      </c>
      <c r="N342" s="165"/>
      <c r="O342" s="165">
        <f>SUM(O343:O345)</f>
        <v>0.03</v>
      </c>
      <c r="P342" s="165"/>
      <c r="Q342" s="165">
        <f>SUM(Q343:Q345)</f>
        <v>0</v>
      </c>
      <c r="R342" s="165"/>
      <c r="S342" s="165"/>
      <c r="T342" s="166"/>
      <c r="U342" s="160"/>
      <c r="V342" s="160">
        <f>SUM(V343:V345)</f>
        <v>0.4</v>
      </c>
      <c r="W342" s="160"/>
      <c r="X342" s="160"/>
      <c r="AG342" t="s">
        <v>137</v>
      </c>
    </row>
    <row r="343" spans="1:60" ht="20.399999999999999" outlineLevel="1" x14ac:dyDescent="0.25">
      <c r="A343" s="167">
        <v>85</v>
      </c>
      <c r="B343" s="168" t="s">
        <v>502</v>
      </c>
      <c r="C343" s="176" t="s">
        <v>503</v>
      </c>
      <c r="D343" s="169" t="s">
        <v>187</v>
      </c>
      <c r="E343" s="170">
        <v>0.5</v>
      </c>
      <c r="F343" s="171"/>
      <c r="G343" s="172">
        <f>ROUND(E343*F343,2)</f>
        <v>0</v>
      </c>
      <c r="H343" s="171"/>
      <c r="I343" s="172">
        <f>ROUND(E343*H343,2)</f>
        <v>0</v>
      </c>
      <c r="J343" s="171"/>
      <c r="K343" s="172">
        <f>ROUND(E343*J343,2)</f>
        <v>0</v>
      </c>
      <c r="L343" s="172">
        <v>21</v>
      </c>
      <c r="M343" s="172">
        <f>G343*(1+L343/100)</f>
        <v>0</v>
      </c>
      <c r="N343" s="172">
        <v>5.219E-2</v>
      </c>
      <c r="O343" s="172">
        <f>ROUND(E343*N343,2)</f>
        <v>0.03</v>
      </c>
      <c r="P343" s="172">
        <v>0</v>
      </c>
      <c r="Q343" s="172">
        <f>ROUND(E343*P343,2)</f>
        <v>0</v>
      </c>
      <c r="R343" s="172" t="s">
        <v>348</v>
      </c>
      <c r="S343" s="172" t="s">
        <v>157</v>
      </c>
      <c r="T343" s="173" t="s">
        <v>157</v>
      </c>
      <c r="U343" s="157">
        <v>0.79</v>
      </c>
      <c r="V343" s="157">
        <f>ROUND(E343*U343,2)</f>
        <v>0.4</v>
      </c>
      <c r="W343" s="157"/>
      <c r="X343" s="157" t="s">
        <v>189</v>
      </c>
      <c r="Y343" s="148"/>
      <c r="Z343" s="148"/>
      <c r="AA343" s="148"/>
      <c r="AB343" s="148"/>
      <c r="AC343" s="148"/>
      <c r="AD343" s="148"/>
      <c r="AE343" s="148"/>
      <c r="AF343" s="148"/>
      <c r="AG343" s="148" t="s">
        <v>190</v>
      </c>
      <c r="AH343" s="148"/>
      <c r="AI343" s="148"/>
      <c r="AJ343" s="148"/>
      <c r="AK343" s="148"/>
      <c r="AL343" s="148"/>
      <c r="AM343" s="148"/>
      <c r="AN343" s="148"/>
      <c r="AO343" s="148"/>
      <c r="AP343" s="148"/>
      <c r="AQ343" s="148"/>
      <c r="AR343" s="148"/>
      <c r="AS343" s="148"/>
      <c r="AT343" s="148"/>
      <c r="AU343" s="148"/>
      <c r="AV343" s="148"/>
      <c r="AW343" s="148"/>
      <c r="AX343" s="148"/>
      <c r="AY343" s="148"/>
      <c r="AZ343" s="148"/>
      <c r="BA343" s="148"/>
      <c r="BB343" s="148"/>
      <c r="BC343" s="148"/>
      <c r="BD343" s="148"/>
      <c r="BE343" s="148"/>
      <c r="BF343" s="148"/>
      <c r="BG343" s="148"/>
      <c r="BH343" s="148"/>
    </row>
    <row r="344" spans="1:60" outlineLevel="1" x14ac:dyDescent="0.25">
      <c r="A344" s="155"/>
      <c r="B344" s="156"/>
      <c r="C344" s="177" t="s">
        <v>504</v>
      </c>
      <c r="D344" s="158"/>
      <c r="E344" s="159">
        <v>0.5</v>
      </c>
      <c r="F344" s="157"/>
      <c r="G344" s="157"/>
      <c r="H344" s="157"/>
      <c r="I344" s="157"/>
      <c r="J344" s="157"/>
      <c r="K344" s="157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48"/>
      <c r="Z344" s="148"/>
      <c r="AA344" s="148"/>
      <c r="AB344" s="148"/>
      <c r="AC344" s="148"/>
      <c r="AD344" s="148"/>
      <c r="AE344" s="148"/>
      <c r="AF344" s="148"/>
      <c r="AG344" s="148" t="s">
        <v>146</v>
      </c>
      <c r="AH344" s="148">
        <v>0</v>
      </c>
      <c r="AI344" s="148"/>
      <c r="AJ344" s="148"/>
      <c r="AK344" s="148"/>
      <c r="AL344" s="148"/>
      <c r="AM344" s="148"/>
      <c r="AN344" s="148"/>
      <c r="AO344" s="148"/>
      <c r="AP344" s="148"/>
      <c r="AQ344" s="148"/>
      <c r="AR344" s="148"/>
      <c r="AS344" s="148"/>
      <c r="AT344" s="148"/>
      <c r="AU344" s="148"/>
      <c r="AV344" s="148"/>
      <c r="AW344" s="148"/>
      <c r="AX344" s="148"/>
      <c r="AY344" s="148"/>
      <c r="AZ344" s="148"/>
      <c r="BA344" s="148"/>
      <c r="BB344" s="148"/>
      <c r="BC344" s="148"/>
      <c r="BD344" s="148"/>
      <c r="BE344" s="148"/>
      <c r="BF344" s="148"/>
      <c r="BG344" s="148"/>
      <c r="BH344" s="148"/>
    </row>
    <row r="345" spans="1:60" outlineLevel="1" x14ac:dyDescent="0.25">
      <c r="A345" s="155"/>
      <c r="B345" s="156"/>
      <c r="C345" s="240"/>
      <c r="D345" s="241"/>
      <c r="E345" s="241"/>
      <c r="F345" s="241"/>
      <c r="G345" s="241"/>
      <c r="H345" s="157"/>
      <c r="I345" s="157"/>
      <c r="J345" s="157"/>
      <c r="K345" s="157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48"/>
      <c r="Z345" s="148"/>
      <c r="AA345" s="148"/>
      <c r="AB345" s="148"/>
      <c r="AC345" s="148"/>
      <c r="AD345" s="148"/>
      <c r="AE345" s="148"/>
      <c r="AF345" s="148"/>
      <c r="AG345" s="148" t="s">
        <v>147</v>
      </c>
      <c r="AH345" s="148"/>
      <c r="AI345" s="148"/>
      <c r="AJ345" s="148"/>
      <c r="AK345" s="148"/>
      <c r="AL345" s="148"/>
      <c r="AM345" s="148"/>
      <c r="AN345" s="148"/>
      <c r="AO345" s="148"/>
      <c r="AP345" s="148"/>
      <c r="AQ345" s="148"/>
      <c r="AR345" s="148"/>
      <c r="AS345" s="148"/>
      <c r="AT345" s="148"/>
      <c r="AU345" s="148"/>
      <c r="AV345" s="148"/>
      <c r="AW345" s="148"/>
      <c r="AX345" s="148"/>
      <c r="AY345" s="148"/>
      <c r="AZ345" s="148"/>
      <c r="BA345" s="148"/>
      <c r="BB345" s="148"/>
      <c r="BC345" s="148"/>
      <c r="BD345" s="148"/>
      <c r="BE345" s="148"/>
      <c r="BF345" s="148"/>
      <c r="BG345" s="148"/>
      <c r="BH345" s="148"/>
    </row>
    <row r="346" spans="1:60" x14ac:dyDescent="0.25">
      <c r="A346" s="161" t="s">
        <v>136</v>
      </c>
      <c r="B346" s="162" t="s">
        <v>86</v>
      </c>
      <c r="C346" s="175" t="s">
        <v>87</v>
      </c>
      <c r="D346" s="163"/>
      <c r="E346" s="164"/>
      <c r="F346" s="165"/>
      <c r="G346" s="165">
        <f>SUMIF(AG347:AG352,"&lt;&gt;NOR",G347:G352)</f>
        <v>0</v>
      </c>
      <c r="H346" s="165"/>
      <c r="I346" s="165">
        <f>SUM(I347:I352)</f>
        <v>0</v>
      </c>
      <c r="J346" s="165"/>
      <c r="K346" s="165">
        <f>SUM(K347:K352)</f>
        <v>0</v>
      </c>
      <c r="L346" s="165"/>
      <c r="M346" s="165">
        <f>SUM(M347:M352)</f>
        <v>0</v>
      </c>
      <c r="N346" s="165"/>
      <c r="O346" s="165">
        <f>SUM(O347:O352)</f>
        <v>0.17</v>
      </c>
      <c r="P346" s="165"/>
      <c r="Q346" s="165">
        <f>SUM(Q347:Q352)</f>
        <v>0</v>
      </c>
      <c r="R346" s="165"/>
      <c r="S346" s="165"/>
      <c r="T346" s="166"/>
      <c r="U346" s="160"/>
      <c r="V346" s="160">
        <f>SUM(V347:V352)</f>
        <v>5.17</v>
      </c>
      <c r="W346" s="160"/>
      <c r="X346" s="160"/>
      <c r="AG346" t="s">
        <v>137</v>
      </c>
    </row>
    <row r="347" spans="1:60" ht="20.399999999999999" outlineLevel="1" x14ac:dyDescent="0.25">
      <c r="A347" s="167">
        <v>86</v>
      </c>
      <c r="B347" s="168" t="s">
        <v>505</v>
      </c>
      <c r="C347" s="176" t="s">
        <v>506</v>
      </c>
      <c r="D347" s="169" t="s">
        <v>187</v>
      </c>
      <c r="E347" s="170">
        <v>0.5</v>
      </c>
      <c r="F347" s="171"/>
      <c r="G347" s="172">
        <f>ROUND(E347*F347,2)</f>
        <v>0</v>
      </c>
      <c r="H347" s="171"/>
      <c r="I347" s="172">
        <f>ROUND(E347*H347,2)</f>
        <v>0</v>
      </c>
      <c r="J347" s="171"/>
      <c r="K347" s="172">
        <f>ROUND(E347*J347,2)</f>
        <v>0</v>
      </c>
      <c r="L347" s="172">
        <v>21</v>
      </c>
      <c r="M347" s="172">
        <f>G347*(1+L347/100)</f>
        <v>0</v>
      </c>
      <c r="N347" s="172">
        <v>5.3600000000000002E-2</v>
      </c>
      <c r="O347" s="172">
        <f>ROUND(E347*N347,2)</f>
        <v>0.03</v>
      </c>
      <c r="P347" s="172">
        <v>0</v>
      </c>
      <c r="Q347" s="172">
        <f>ROUND(E347*P347,2)</f>
        <v>0</v>
      </c>
      <c r="R347" s="172" t="s">
        <v>348</v>
      </c>
      <c r="S347" s="172" t="s">
        <v>157</v>
      </c>
      <c r="T347" s="173" t="s">
        <v>157</v>
      </c>
      <c r="U347" s="157">
        <v>0.41</v>
      </c>
      <c r="V347" s="157">
        <f>ROUND(E347*U347,2)</f>
        <v>0.21</v>
      </c>
      <c r="W347" s="157"/>
      <c r="X347" s="157" t="s">
        <v>189</v>
      </c>
      <c r="Y347" s="148"/>
      <c r="Z347" s="148"/>
      <c r="AA347" s="148"/>
      <c r="AB347" s="148"/>
      <c r="AC347" s="148"/>
      <c r="AD347" s="148"/>
      <c r="AE347" s="148"/>
      <c r="AF347" s="148"/>
      <c r="AG347" s="148" t="s">
        <v>190</v>
      </c>
      <c r="AH347" s="148"/>
      <c r="AI347" s="148"/>
      <c r="AJ347" s="148"/>
      <c r="AK347" s="148"/>
      <c r="AL347" s="148"/>
      <c r="AM347" s="148"/>
      <c r="AN347" s="148"/>
      <c r="AO347" s="148"/>
      <c r="AP347" s="148"/>
      <c r="AQ347" s="148"/>
      <c r="AR347" s="148"/>
      <c r="AS347" s="148"/>
      <c r="AT347" s="148"/>
      <c r="AU347" s="148"/>
      <c r="AV347" s="148"/>
      <c r="AW347" s="148"/>
      <c r="AX347" s="148"/>
      <c r="AY347" s="148"/>
      <c r="AZ347" s="148"/>
      <c r="BA347" s="148"/>
      <c r="BB347" s="148"/>
      <c r="BC347" s="148"/>
      <c r="BD347" s="148"/>
      <c r="BE347" s="148"/>
      <c r="BF347" s="148"/>
      <c r="BG347" s="148"/>
      <c r="BH347" s="148"/>
    </row>
    <row r="348" spans="1:60" outlineLevel="1" x14ac:dyDescent="0.25">
      <c r="A348" s="155"/>
      <c r="B348" s="156"/>
      <c r="C348" s="177" t="s">
        <v>504</v>
      </c>
      <c r="D348" s="158"/>
      <c r="E348" s="159">
        <v>0.5</v>
      </c>
      <c r="F348" s="157"/>
      <c r="G348" s="157"/>
      <c r="H348" s="157"/>
      <c r="I348" s="157"/>
      <c r="J348" s="157"/>
      <c r="K348" s="157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48"/>
      <c r="Z348" s="148"/>
      <c r="AA348" s="148"/>
      <c r="AB348" s="148"/>
      <c r="AC348" s="148"/>
      <c r="AD348" s="148"/>
      <c r="AE348" s="148"/>
      <c r="AF348" s="148"/>
      <c r="AG348" s="148" t="s">
        <v>146</v>
      </c>
      <c r="AH348" s="148">
        <v>0</v>
      </c>
      <c r="AI348" s="148"/>
      <c r="AJ348" s="148"/>
      <c r="AK348" s="148"/>
      <c r="AL348" s="148"/>
      <c r="AM348" s="148"/>
      <c r="AN348" s="148"/>
      <c r="AO348" s="148"/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  <c r="BH348" s="148"/>
    </row>
    <row r="349" spans="1:60" outlineLevel="1" x14ac:dyDescent="0.25">
      <c r="A349" s="155"/>
      <c r="B349" s="156"/>
      <c r="C349" s="240"/>
      <c r="D349" s="241"/>
      <c r="E349" s="241"/>
      <c r="F349" s="241"/>
      <c r="G349" s="241"/>
      <c r="H349" s="157"/>
      <c r="I349" s="157"/>
      <c r="J349" s="157"/>
      <c r="K349" s="157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48"/>
      <c r="Z349" s="148"/>
      <c r="AA349" s="148"/>
      <c r="AB349" s="148"/>
      <c r="AC349" s="148"/>
      <c r="AD349" s="148"/>
      <c r="AE349" s="148"/>
      <c r="AF349" s="148"/>
      <c r="AG349" s="148" t="s">
        <v>147</v>
      </c>
      <c r="AH349" s="148"/>
      <c r="AI349" s="148"/>
      <c r="AJ349" s="148"/>
      <c r="AK349" s="148"/>
      <c r="AL349" s="148"/>
      <c r="AM349" s="148"/>
      <c r="AN349" s="148"/>
      <c r="AO349" s="148"/>
      <c r="AP349" s="148"/>
      <c r="AQ349" s="148"/>
      <c r="AR349" s="148"/>
      <c r="AS349" s="148"/>
      <c r="AT349" s="148"/>
      <c r="AU349" s="148"/>
      <c r="AV349" s="148"/>
      <c r="AW349" s="148"/>
      <c r="AX349" s="148"/>
      <c r="AY349" s="148"/>
      <c r="AZ349" s="148"/>
      <c r="BA349" s="148"/>
      <c r="BB349" s="148"/>
      <c r="BC349" s="148"/>
      <c r="BD349" s="148"/>
      <c r="BE349" s="148"/>
      <c r="BF349" s="148"/>
      <c r="BG349" s="148"/>
      <c r="BH349" s="148"/>
    </row>
    <row r="350" spans="1:60" ht="20.399999999999999" outlineLevel="1" x14ac:dyDescent="0.25">
      <c r="A350" s="167">
        <v>87</v>
      </c>
      <c r="B350" s="168" t="s">
        <v>507</v>
      </c>
      <c r="C350" s="176" t="s">
        <v>508</v>
      </c>
      <c r="D350" s="169" t="s">
        <v>347</v>
      </c>
      <c r="E350" s="170">
        <v>165.3</v>
      </c>
      <c r="F350" s="171"/>
      <c r="G350" s="172">
        <f>ROUND(E350*F350,2)</f>
        <v>0</v>
      </c>
      <c r="H350" s="171"/>
      <c r="I350" s="172">
        <f>ROUND(E350*H350,2)</f>
        <v>0</v>
      </c>
      <c r="J350" s="171"/>
      <c r="K350" s="172">
        <f>ROUND(E350*J350,2)</f>
        <v>0</v>
      </c>
      <c r="L350" s="172">
        <v>21</v>
      </c>
      <c r="M350" s="172">
        <f>G350*(1+L350/100)</f>
        <v>0</v>
      </c>
      <c r="N350" s="172">
        <v>8.4000000000000003E-4</v>
      </c>
      <c r="O350" s="172">
        <f>ROUND(E350*N350,2)</f>
        <v>0.14000000000000001</v>
      </c>
      <c r="P350" s="172">
        <v>0</v>
      </c>
      <c r="Q350" s="172">
        <f>ROUND(E350*P350,2)</f>
        <v>0</v>
      </c>
      <c r="R350" s="172" t="s">
        <v>354</v>
      </c>
      <c r="S350" s="172" t="s">
        <v>157</v>
      </c>
      <c r="T350" s="173" t="s">
        <v>157</v>
      </c>
      <c r="U350" s="157">
        <v>0.03</v>
      </c>
      <c r="V350" s="157">
        <f>ROUND(E350*U350,2)</f>
        <v>4.96</v>
      </c>
      <c r="W350" s="157"/>
      <c r="X350" s="157" t="s">
        <v>189</v>
      </c>
      <c r="Y350" s="148"/>
      <c r="Z350" s="148"/>
      <c r="AA350" s="148"/>
      <c r="AB350" s="148"/>
      <c r="AC350" s="148"/>
      <c r="AD350" s="148"/>
      <c r="AE350" s="148"/>
      <c r="AF350" s="148"/>
      <c r="AG350" s="148" t="s">
        <v>190</v>
      </c>
      <c r="AH350" s="148"/>
      <c r="AI350" s="148"/>
      <c r="AJ350" s="148"/>
      <c r="AK350" s="148"/>
      <c r="AL350" s="148"/>
      <c r="AM350" s="148"/>
      <c r="AN350" s="148"/>
      <c r="AO350" s="148"/>
      <c r="AP350" s="148"/>
      <c r="AQ350" s="148"/>
      <c r="AR350" s="148"/>
      <c r="AS350" s="148"/>
      <c r="AT350" s="148"/>
      <c r="AU350" s="148"/>
      <c r="AV350" s="148"/>
      <c r="AW350" s="148"/>
      <c r="AX350" s="148"/>
      <c r="AY350" s="148"/>
      <c r="AZ350" s="148"/>
      <c r="BA350" s="148"/>
      <c r="BB350" s="148"/>
      <c r="BC350" s="148"/>
      <c r="BD350" s="148"/>
      <c r="BE350" s="148"/>
      <c r="BF350" s="148"/>
      <c r="BG350" s="148"/>
      <c r="BH350" s="148"/>
    </row>
    <row r="351" spans="1:60" outlineLevel="1" x14ac:dyDescent="0.25">
      <c r="A351" s="155"/>
      <c r="B351" s="156"/>
      <c r="C351" s="177" t="s">
        <v>509</v>
      </c>
      <c r="D351" s="158"/>
      <c r="E351" s="159">
        <v>165.3</v>
      </c>
      <c r="F351" s="157"/>
      <c r="G351" s="157"/>
      <c r="H351" s="157"/>
      <c r="I351" s="157"/>
      <c r="J351" s="157"/>
      <c r="K351" s="157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48"/>
      <c r="Z351" s="148"/>
      <c r="AA351" s="148"/>
      <c r="AB351" s="148"/>
      <c r="AC351" s="148"/>
      <c r="AD351" s="148"/>
      <c r="AE351" s="148"/>
      <c r="AF351" s="148"/>
      <c r="AG351" s="148" t="s">
        <v>146</v>
      </c>
      <c r="AH351" s="148">
        <v>0</v>
      </c>
      <c r="AI351" s="148"/>
      <c r="AJ351" s="148"/>
      <c r="AK351" s="148"/>
      <c r="AL351" s="148"/>
      <c r="AM351" s="148"/>
      <c r="AN351" s="148"/>
      <c r="AO351" s="148"/>
      <c r="AP351" s="148"/>
      <c r="AQ351" s="148"/>
      <c r="AR351" s="148"/>
      <c r="AS351" s="148"/>
      <c r="AT351" s="148"/>
      <c r="AU351" s="148"/>
      <c r="AV351" s="148"/>
      <c r="AW351" s="148"/>
      <c r="AX351" s="148"/>
      <c r="AY351" s="148"/>
      <c r="AZ351" s="148"/>
      <c r="BA351" s="148"/>
      <c r="BB351" s="148"/>
      <c r="BC351" s="148"/>
      <c r="BD351" s="148"/>
      <c r="BE351" s="148"/>
      <c r="BF351" s="148"/>
      <c r="BG351" s="148"/>
      <c r="BH351" s="148"/>
    </row>
    <row r="352" spans="1:60" outlineLevel="1" x14ac:dyDescent="0.25">
      <c r="A352" s="155"/>
      <c r="B352" s="156"/>
      <c r="C352" s="240"/>
      <c r="D352" s="241"/>
      <c r="E352" s="241"/>
      <c r="F352" s="241"/>
      <c r="G352" s="241"/>
      <c r="H352" s="157"/>
      <c r="I352" s="157"/>
      <c r="J352" s="157"/>
      <c r="K352" s="157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  <c r="X352" s="157"/>
      <c r="Y352" s="148"/>
      <c r="Z352" s="148"/>
      <c r="AA352" s="148"/>
      <c r="AB352" s="148"/>
      <c r="AC352" s="148"/>
      <c r="AD352" s="148"/>
      <c r="AE352" s="148"/>
      <c r="AF352" s="148"/>
      <c r="AG352" s="148" t="s">
        <v>147</v>
      </c>
      <c r="AH352" s="148"/>
      <c r="AI352" s="148"/>
      <c r="AJ352" s="148"/>
      <c r="AK352" s="148"/>
      <c r="AL352" s="148"/>
      <c r="AM352" s="148"/>
      <c r="AN352" s="148"/>
      <c r="AO352" s="148"/>
      <c r="AP352" s="148"/>
      <c r="AQ352" s="148"/>
      <c r="AR352" s="148"/>
      <c r="AS352" s="148"/>
      <c r="AT352" s="148"/>
      <c r="AU352" s="148"/>
      <c r="AV352" s="148"/>
      <c r="AW352" s="148"/>
      <c r="AX352" s="148"/>
      <c r="AY352" s="148"/>
      <c r="AZ352" s="148"/>
      <c r="BA352" s="148"/>
      <c r="BB352" s="148"/>
      <c r="BC352" s="148"/>
      <c r="BD352" s="148"/>
      <c r="BE352" s="148"/>
      <c r="BF352" s="148"/>
      <c r="BG352" s="148"/>
      <c r="BH352" s="148"/>
    </row>
    <row r="353" spans="1:60" x14ac:dyDescent="0.25">
      <c r="A353" s="161" t="s">
        <v>136</v>
      </c>
      <c r="B353" s="162" t="s">
        <v>88</v>
      </c>
      <c r="C353" s="175" t="s">
        <v>89</v>
      </c>
      <c r="D353" s="163"/>
      <c r="E353" s="164"/>
      <c r="F353" s="165"/>
      <c r="G353" s="165">
        <f>SUMIF(AG354:AG455,"&lt;&gt;NOR",G354:G455)</f>
        <v>0</v>
      </c>
      <c r="H353" s="165"/>
      <c r="I353" s="165">
        <f>SUM(I354:I455)</f>
        <v>0</v>
      </c>
      <c r="J353" s="165"/>
      <c r="K353" s="165">
        <f>SUM(K354:K455)</f>
        <v>0</v>
      </c>
      <c r="L353" s="165"/>
      <c r="M353" s="165">
        <f>SUM(M354:M455)</f>
        <v>0</v>
      </c>
      <c r="N353" s="165"/>
      <c r="O353" s="165">
        <f>SUM(O354:O455)</f>
        <v>22.96</v>
      </c>
      <c r="P353" s="165"/>
      <c r="Q353" s="165">
        <f>SUM(Q354:Q455)</f>
        <v>0</v>
      </c>
      <c r="R353" s="165"/>
      <c r="S353" s="165"/>
      <c r="T353" s="166"/>
      <c r="U353" s="160"/>
      <c r="V353" s="160">
        <f>SUM(V354:V455)</f>
        <v>75.36</v>
      </c>
      <c r="W353" s="160"/>
      <c r="X353" s="160"/>
      <c r="AG353" t="s">
        <v>137</v>
      </c>
    </row>
    <row r="354" spans="1:60" ht="30.6" outlineLevel="1" x14ac:dyDescent="0.25">
      <c r="A354" s="167">
        <v>88</v>
      </c>
      <c r="B354" s="168" t="s">
        <v>510</v>
      </c>
      <c r="C354" s="176" t="s">
        <v>511</v>
      </c>
      <c r="D354" s="169" t="s">
        <v>347</v>
      </c>
      <c r="E354" s="170">
        <v>49.5</v>
      </c>
      <c r="F354" s="171"/>
      <c r="G354" s="172">
        <f>ROUND(E354*F354,2)</f>
        <v>0</v>
      </c>
      <c r="H354" s="171"/>
      <c r="I354" s="172">
        <f>ROUND(E354*H354,2)</f>
        <v>0</v>
      </c>
      <c r="J354" s="171"/>
      <c r="K354" s="172">
        <f>ROUND(E354*J354,2)</f>
        <v>0</v>
      </c>
      <c r="L354" s="172">
        <v>21</v>
      </c>
      <c r="M354" s="172">
        <f>G354*(1+L354/100)</f>
        <v>0</v>
      </c>
      <c r="N354" s="172">
        <v>0.32321</v>
      </c>
      <c r="O354" s="172">
        <f>ROUND(E354*N354,2)</f>
        <v>16</v>
      </c>
      <c r="P354" s="172">
        <v>0</v>
      </c>
      <c r="Q354" s="172">
        <f>ROUND(E354*P354,2)</f>
        <v>0</v>
      </c>
      <c r="R354" s="172" t="s">
        <v>348</v>
      </c>
      <c r="S354" s="172" t="s">
        <v>157</v>
      </c>
      <c r="T354" s="173" t="s">
        <v>157</v>
      </c>
      <c r="U354" s="157">
        <v>1.01</v>
      </c>
      <c r="V354" s="157">
        <f>ROUND(E354*U354,2)</f>
        <v>50</v>
      </c>
      <c r="W354" s="157"/>
      <c r="X354" s="157" t="s">
        <v>189</v>
      </c>
      <c r="Y354" s="148"/>
      <c r="Z354" s="148"/>
      <c r="AA354" s="148"/>
      <c r="AB354" s="148"/>
      <c r="AC354" s="148"/>
      <c r="AD354" s="148"/>
      <c r="AE354" s="148"/>
      <c r="AF354" s="148"/>
      <c r="AG354" s="148" t="s">
        <v>190</v>
      </c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  <c r="BH354" s="148"/>
    </row>
    <row r="355" spans="1:60" outlineLevel="1" x14ac:dyDescent="0.25">
      <c r="A355" s="155"/>
      <c r="B355" s="156"/>
      <c r="C355" s="249" t="s">
        <v>512</v>
      </c>
      <c r="D355" s="250"/>
      <c r="E355" s="250"/>
      <c r="F355" s="250"/>
      <c r="G355" s="250"/>
      <c r="H355" s="157"/>
      <c r="I355" s="157"/>
      <c r="J355" s="157"/>
      <c r="K355" s="157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  <c r="X355" s="157"/>
      <c r="Y355" s="148"/>
      <c r="Z355" s="148"/>
      <c r="AA355" s="148"/>
      <c r="AB355" s="148"/>
      <c r="AC355" s="148"/>
      <c r="AD355" s="148"/>
      <c r="AE355" s="148"/>
      <c r="AF355" s="148"/>
      <c r="AG355" s="148" t="s">
        <v>192</v>
      </c>
      <c r="AH355" s="148"/>
      <c r="AI355" s="148"/>
      <c r="AJ355" s="148"/>
      <c r="AK355" s="148"/>
      <c r="AL355" s="148"/>
      <c r="AM355" s="148"/>
      <c r="AN355" s="148"/>
      <c r="AO355" s="148"/>
      <c r="AP355" s="148"/>
      <c r="AQ355" s="148"/>
      <c r="AR355" s="148"/>
      <c r="AS355" s="148"/>
      <c r="AT355" s="148"/>
      <c r="AU355" s="148"/>
      <c r="AV355" s="148"/>
      <c r="AW355" s="148"/>
      <c r="AX355" s="148"/>
      <c r="AY355" s="148"/>
      <c r="AZ355" s="148"/>
      <c r="BA355" s="148"/>
      <c r="BB355" s="148"/>
      <c r="BC355" s="148"/>
      <c r="BD355" s="148"/>
      <c r="BE355" s="148"/>
      <c r="BF355" s="148"/>
      <c r="BG355" s="148"/>
      <c r="BH355" s="148"/>
    </row>
    <row r="356" spans="1:60" outlineLevel="1" x14ac:dyDescent="0.25">
      <c r="A356" s="155"/>
      <c r="B356" s="156"/>
      <c r="C356" s="177" t="s">
        <v>513</v>
      </c>
      <c r="D356" s="158"/>
      <c r="E356" s="159">
        <v>49.5</v>
      </c>
      <c r="F356" s="157"/>
      <c r="G356" s="157"/>
      <c r="H356" s="157"/>
      <c r="I356" s="157"/>
      <c r="J356" s="157"/>
      <c r="K356" s="157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  <c r="X356" s="157"/>
      <c r="Y356" s="148"/>
      <c r="Z356" s="148"/>
      <c r="AA356" s="148"/>
      <c r="AB356" s="148"/>
      <c r="AC356" s="148"/>
      <c r="AD356" s="148"/>
      <c r="AE356" s="148"/>
      <c r="AF356" s="148"/>
      <c r="AG356" s="148" t="s">
        <v>146</v>
      </c>
      <c r="AH356" s="148">
        <v>0</v>
      </c>
      <c r="AI356" s="148"/>
      <c r="AJ356" s="148"/>
      <c r="AK356" s="148"/>
      <c r="AL356" s="148"/>
      <c r="AM356" s="148"/>
      <c r="AN356" s="148"/>
      <c r="AO356" s="148"/>
      <c r="AP356" s="148"/>
      <c r="AQ356" s="148"/>
      <c r="AR356" s="148"/>
      <c r="AS356" s="148"/>
      <c r="AT356" s="148"/>
      <c r="AU356" s="148"/>
      <c r="AV356" s="148"/>
      <c r="AW356" s="148"/>
      <c r="AX356" s="148"/>
      <c r="AY356" s="148"/>
      <c r="AZ356" s="148"/>
      <c r="BA356" s="148"/>
      <c r="BB356" s="148"/>
      <c r="BC356" s="148"/>
      <c r="BD356" s="148"/>
      <c r="BE356" s="148"/>
      <c r="BF356" s="148"/>
      <c r="BG356" s="148"/>
      <c r="BH356" s="148"/>
    </row>
    <row r="357" spans="1:60" outlineLevel="1" x14ac:dyDescent="0.25">
      <c r="A357" s="155"/>
      <c r="B357" s="156"/>
      <c r="C357" s="240"/>
      <c r="D357" s="241"/>
      <c r="E357" s="241"/>
      <c r="F357" s="241"/>
      <c r="G357" s="241"/>
      <c r="H357" s="157"/>
      <c r="I357" s="157"/>
      <c r="J357" s="157"/>
      <c r="K357" s="157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48"/>
      <c r="Z357" s="148"/>
      <c r="AA357" s="148"/>
      <c r="AB357" s="148"/>
      <c r="AC357" s="148"/>
      <c r="AD357" s="148"/>
      <c r="AE357" s="148"/>
      <c r="AF357" s="148"/>
      <c r="AG357" s="148" t="s">
        <v>147</v>
      </c>
      <c r="AH357" s="148"/>
      <c r="AI357" s="148"/>
      <c r="AJ357" s="148"/>
      <c r="AK357" s="148"/>
      <c r="AL357" s="148"/>
      <c r="AM357" s="148"/>
      <c r="AN357" s="148"/>
      <c r="AO357" s="148"/>
      <c r="AP357" s="148"/>
      <c r="AQ357" s="148"/>
      <c r="AR357" s="148"/>
      <c r="AS357" s="148"/>
      <c r="AT357" s="148"/>
      <c r="AU357" s="148"/>
      <c r="AV357" s="148"/>
      <c r="AW357" s="148"/>
      <c r="AX357" s="148"/>
      <c r="AY357" s="148"/>
      <c r="AZ357" s="148"/>
      <c r="BA357" s="148"/>
      <c r="BB357" s="148"/>
      <c r="BC357" s="148"/>
      <c r="BD357" s="148"/>
      <c r="BE357" s="148"/>
      <c r="BF357" s="148"/>
      <c r="BG357" s="148"/>
      <c r="BH357" s="148"/>
    </row>
    <row r="358" spans="1:60" outlineLevel="1" x14ac:dyDescent="0.25">
      <c r="A358" s="167">
        <v>89</v>
      </c>
      <c r="B358" s="168" t="s">
        <v>514</v>
      </c>
      <c r="C358" s="176" t="s">
        <v>515</v>
      </c>
      <c r="D358" s="169" t="s">
        <v>347</v>
      </c>
      <c r="E358" s="170">
        <v>1.5</v>
      </c>
      <c r="F358" s="171"/>
      <c r="G358" s="172">
        <f>ROUND(E358*F358,2)</f>
        <v>0</v>
      </c>
      <c r="H358" s="171"/>
      <c r="I358" s="172">
        <f>ROUND(E358*H358,2)</f>
        <v>0</v>
      </c>
      <c r="J358" s="171"/>
      <c r="K358" s="172">
        <f>ROUND(E358*J358,2)</f>
        <v>0</v>
      </c>
      <c r="L358" s="172">
        <v>21</v>
      </c>
      <c r="M358" s="172">
        <f>G358*(1+L358/100)</f>
        <v>0</v>
      </c>
      <c r="N358" s="172">
        <v>0</v>
      </c>
      <c r="O358" s="172">
        <f>ROUND(E358*N358,2)</f>
        <v>0</v>
      </c>
      <c r="P358" s="172">
        <v>0</v>
      </c>
      <c r="Q358" s="172">
        <f>ROUND(E358*P358,2)</f>
        <v>0</v>
      </c>
      <c r="R358" s="172" t="s">
        <v>348</v>
      </c>
      <c r="S358" s="172" t="s">
        <v>157</v>
      </c>
      <c r="T358" s="173" t="s">
        <v>157</v>
      </c>
      <c r="U358" s="157">
        <v>7.0000000000000007E-2</v>
      </c>
      <c r="V358" s="157">
        <f>ROUND(E358*U358,2)</f>
        <v>0.11</v>
      </c>
      <c r="W358" s="157"/>
      <c r="X358" s="157" t="s">
        <v>189</v>
      </c>
      <c r="Y358" s="148"/>
      <c r="Z358" s="148"/>
      <c r="AA358" s="148"/>
      <c r="AB358" s="148"/>
      <c r="AC358" s="148"/>
      <c r="AD358" s="148"/>
      <c r="AE358" s="148"/>
      <c r="AF358" s="148"/>
      <c r="AG358" s="148" t="s">
        <v>190</v>
      </c>
      <c r="AH358" s="148"/>
      <c r="AI358" s="148"/>
      <c r="AJ358" s="148"/>
      <c r="AK358" s="148"/>
      <c r="AL358" s="148"/>
      <c r="AM358" s="148"/>
      <c r="AN358" s="148"/>
      <c r="AO358" s="148"/>
      <c r="AP358" s="148"/>
      <c r="AQ358" s="148"/>
      <c r="AR358" s="148"/>
      <c r="AS358" s="148"/>
      <c r="AT358" s="148"/>
      <c r="AU358" s="148"/>
      <c r="AV358" s="148"/>
      <c r="AW358" s="148"/>
      <c r="AX358" s="148"/>
      <c r="AY358" s="148"/>
      <c r="AZ358" s="148"/>
      <c r="BA358" s="148"/>
      <c r="BB358" s="148"/>
      <c r="BC358" s="148"/>
      <c r="BD358" s="148"/>
      <c r="BE358" s="148"/>
      <c r="BF358" s="148"/>
      <c r="BG358" s="148"/>
      <c r="BH358" s="148"/>
    </row>
    <row r="359" spans="1:60" outlineLevel="1" x14ac:dyDescent="0.25">
      <c r="A359" s="155"/>
      <c r="B359" s="156"/>
      <c r="C359" s="249" t="s">
        <v>516</v>
      </c>
      <c r="D359" s="250"/>
      <c r="E359" s="250"/>
      <c r="F359" s="250"/>
      <c r="G359" s="250"/>
      <c r="H359" s="157"/>
      <c r="I359" s="157"/>
      <c r="J359" s="157"/>
      <c r="K359" s="157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48"/>
      <c r="Z359" s="148"/>
      <c r="AA359" s="148"/>
      <c r="AB359" s="148"/>
      <c r="AC359" s="148"/>
      <c r="AD359" s="148"/>
      <c r="AE359" s="148"/>
      <c r="AF359" s="148"/>
      <c r="AG359" s="148" t="s">
        <v>192</v>
      </c>
      <c r="AH359" s="148"/>
      <c r="AI359" s="148"/>
      <c r="AJ359" s="148"/>
      <c r="AK359" s="148"/>
      <c r="AL359" s="148"/>
      <c r="AM359" s="148"/>
      <c r="AN359" s="148"/>
      <c r="AO359" s="148"/>
      <c r="AP359" s="148"/>
      <c r="AQ359" s="148"/>
      <c r="AR359" s="148"/>
      <c r="AS359" s="148"/>
      <c r="AT359" s="148"/>
      <c r="AU359" s="148"/>
      <c r="AV359" s="148"/>
      <c r="AW359" s="148"/>
      <c r="AX359" s="148"/>
      <c r="AY359" s="148"/>
      <c r="AZ359" s="148"/>
      <c r="BA359" s="148"/>
      <c r="BB359" s="148"/>
      <c r="BC359" s="148"/>
      <c r="BD359" s="148"/>
      <c r="BE359" s="148"/>
      <c r="BF359" s="148"/>
      <c r="BG359" s="148"/>
      <c r="BH359" s="148"/>
    </row>
    <row r="360" spans="1:60" outlineLevel="1" x14ac:dyDescent="0.25">
      <c r="A360" s="155"/>
      <c r="B360" s="156"/>
      <c r="C360" s="177" t="s">
        <v>517</v>
      </c>
      <c r="D360" s="158"/>
      <c r="E360" s="159">
        <v>1.5</v>
      </c>
      <c r="F360" s="157"/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  <c r="X360" s="157"/>
      <c r="Y360" s="148"/>
      <c r="Z360" s="148"/>
      <c r="AA360" s="148"/>
      <c r="AB360" s="148"/>
      <c r="AC360" s="148"/>
      <c r="AD360" s="148"/>
      <c r="AE360" s="148"/>
      <c r="AF360" s="148"/>
      <c r="AG360" s="148" t="s">
        <v>146</v>
      </c>
      <c r="AH360" s="148">
        <v>0</v>
      </c>
      <c r="AI360" s="148"/>
      <c r="AJ360" s="148"/>
      <c r="AK360" s="148"/>
      <c r="AL360" s="148"/>
      <c r="AM360" s="148"/>
      <c r="AN360" s="148"/>
      <c r="AO360" s="148"/>
      <c r="AP360" s="148"/>
      <c r="AQ360" s="148"/>
      <c r="AR360" s="148"/>
      <c r="AS360" s="148"/>
      <c r="AT360" s="148"/>
      <c r="AU360" s="148"/>
      <c r="AV360" s="148"/>
      <c r="AW360" s="148"/>
      <c r="AX360" s="148"/>
      <c r="AY360" s="148"/>
      <c r="AZ360" s="148"/>
      <c r="BA360" s="148"/>
      <c r="BB360" s="148"/>
      <c r="BC360" s="148"/>
      <c r="BD360" s="148"/>
      <c r="BE360" s="148"/>
      <c r="BF360" s="148"/>
      <c r="BG360" s="148"/>
      <c r="BH360" s="148"/>
    </row>
    <row r="361" spans="1:60" outlineLevel="1" x14ac:dyDescent="0.25">
      <c r="A361" s="155"/>
      <c r="B361" s="156"/>
      <c r="C361" s="240"/>
      <c r="D361" s="241"/>
      <c r="E361" s="241"/>
      <c r="F361" s="241"/>
      <c r="G361" s="241"/>
      <c r="H361" s="157"/>
      <c r="I361" s="157"/>
      <c r="J361" s="157"/>
      <c r="K361" s="157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  <c r="X361" s="157"/>
      <c r="Y361" s="148"/>
      <c r="Z361" s="148"/>
      <c r="AA361" s="148"/>
      <c r="AB361" s="148"/>
      <c r="AC361" s="148"/>
      <c r="AD361" s="148"/>
      <c r="AE361" s="148"/>
      <c r="AF361" s="148"/>
      <c r="AG361" s="148" t="s">
        <v>147</v>
      </c>
      <c r="AH361" s="148"/>
      <c r="AI361" s="148"/>
      <c r="AJ361" s="148"/>
      <c r="AK361" s="148"/>
      <c r="AL361" s="148"/>
      <c r="AM361" s="148"/>
      <c r="AN361" s="148"/>
      <c r="AO361" s="148"/>
      <c r="AP361" s="148"/>
      <c r="AQ361" s="148"/>
      <c r="AR361" s="148"/>
      <c r="AS361" s="148"/>
      <c r="AT361" s="148"/>
      <c r="AU361" s="148"/>
      <c r="AV361" s="148"/>
      <c r="AW361" s="148"/>
      <c r="AX361" s="148"/>
      <c r="AY361" s="148"/>
      <c r="AZ361" s="148"/>
      <c r="BA361" s="148"/>
      <c r="BB361" s="148"/>
      <c r="BC361" s="148"/>
      <c r="BD361" s="148"/>
      <c r="BE361" s="148"/>
      <c r="BF361" s="148"/>
      <c r="BG361" s="148"/>
      <c r="BH361" s="148"/>
    </row>
    <row r="362" spans="1:60" outlineLevel="1" x14ac:dyDescent="0.25">
      <c r="A362" s="167">
        <v>90</v>
      </c>
      <c r="B362" s="168" t="s">
        <v>518</v>
      </c>
      <c r="C362" s="176" t="s">
        <v>519</v>
      </c>
      <c r="D362" s="169" t="s">
        <v>347</v>
      </c>
      <c r="E362" s="170">
        <v>2</v>
      </c>
      <c r="F362" s="171"/>
      <c r="G362" s="172">
        <f>ROUND(E362*F362,2)</f>
        <v>0</v>
      </c>
      <c r="H362" s="171"/>
      <c r="I362" s="172">
        <f>ROUND(E362*H362,2)</f>
        <v>0</v>
      </c>
      <c r="J362" s="171"/>
      <c r="K362" s="172">
        <f>ROUND(E362*J362,2)</f>
        <v>0</v>
      </c>
      <c r="L362" s="172">
        <v>21</v>
      </c>
      <c r="M362" s="172">
        <f>G362*(1+L362/100)</f>
        <v>0</v>
      </c>
      <c r="N362" s="172">
        <v>1.0000000000000001E-5</v>
      </c>
      <c r="O362" s="172">
        <f>ROUND(E362*N362,2)</f>
        <v>0</v>
      </c>
      <c r="P362" s="172">
        <v>0</v>
      </c>
      <c r="Q362" s="172">
        <f>ROUND(E362*P362,2)</f>
        <v>0</v>
      </c>
      <c r="R362" s="172" t="s">
        <v>348</v>
      </c>
      <c r="S362" s="172" t="s">
        <v>157</v>
      </c>
      <c r="T362" s="173" t="s">
        <v>157</v>
      </c>
      <c r="U362" s="157">
        <v>0.08</v>
      </c>
      <c r="V362" s="157">
        <f>ROUND(E362*U362,2)</f>
        <v>0.16</v>
      </c>
      <c r="W362" s="157"/>
      <c r="X362" s="157" t="s">
        <v>189</v>
      </c>
      <c r="Y362" s="148"/>
      <c r="Z362" s="148"/>
      <c r="AA362" s="148"/>
      <c r="AB362" s="148"/>
      <c r="AC362" s="148"/>
      <c r="AD362" s="148"/>
      <c r="AE362" s="148"/>
      <c r="AF362" s="148"/>
      <c r="AG362" s="148" t="s">
        <v>190</v>
      </c>
      <c r="AH362" s="148"/>
      <c r="AI362" s="148"/>
      <c r="AJ362" s="148"/>
      <c r="AK362" s="148"/>
      <c r="AL362" s="148"/>
      <c r="AM362" s="148"/>
      <c r="AN362" s="148"/>
      <c r="AO362" s="148"/>
      <c r="AP362" s="148"/>
      <c r="AQ362" s="148"/>
      <c r="AR362" s="148"/>
      <c r="AS362" s="148"/>
      <c r="AT362" s="148"/>
      <c r="AU362" s="148"/>
      <c r="AV362" s="148"/>
      <c r="AW362" s="148"/>
      <c r="AX362" s="148"/>
      <c r="AY362" s="148"/>
      <c r="AZ362" s="148"/>
      <c r="BA362" s="148"/>
      <c r="BB362" s="148"/>
      <c r="BC362" s="148"/>
      <c r="BD362" s="148"/>
      <c r="BE362" s="148"/>
      <c r="BF362" s="148"/>
      <c r="BG362" s="148"/>
      <c r="BH362" s="148"/>
    </row>
    <row r="363" spans="1:60" outlineLevel="1" x14ac:dyDescent="0.25">
      <c r="A363" s="155"/>
      <c r="B363" s="156"/>
      <c r="C363" s="249" t="s">
        <v>516</v>
      </c>
      <c r="D363" s="250"/>
      <c r="E363" s="250"/>
      <c r="F363" s="250"/>
      <c r="G363" s="250"/>
      <c r="H363" s="157"/>
      <c r="I363" s="157"/>
      <c r="J363" s="157"/>
      <c r="K363" s="157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  <c r="X363" s="157"/>
      <c r="Y363" s="148"/>
      <c r="Z363" s="148"/>
      <c r="AA363" s="148"/>
      <c r="AB363" s="148"/>
      <c r="AC363" s="148"/>
      <c r="AD363" s="148"/>
      <c r="AE363" s="148"/>
      <c r="AF363" s="148"/>
      <c r="AG363" s="148" t="s">
        <v>192</v>
      </c>
      <c r="AH363" s="148"/>
      <c r="AI363" s="148"/>
      <c r="AJ363" s="148"/>
      <c r="AK363" s="148"/>
      <c r="AL363" s="148"/>
      <c r="AM363" s="148"/>
      <c r="AN363" s="148"/>
      <c r="AO363" s="148"/>
      <c r="AP363" s="148"/>
      <c r="AQ363" s="148"/>
      <c r="AR363" s="148"/>
      <c r="AS363" s="148"/>
      <c r="AT363" s="148"/>
      <c r="AU363" s="148"/>
      <c r="AV363" s="148"/>
      <c r="AW363" s="148"/>
      <c r="AX363" s="148"/>
      <c r="AY363" s="148"/>
      <c r="AZ363" s="148"/>
      <c r="BA363" s="148"/>
      <c r="BB363" s="148"/>
      <c r="BC363" s="148"/>
      <c r="BD363" s="148"/>
      <c r="BE363" s="148"/>
      <c r="BF363" s="148"/>
      <c r="BG363" s="148"/>
      <c r="BH363" s="148"/>
    </row>
    <row r="364" spans="1:60" outlineLevel="1" x14ac:dyDescent="0.25">
      <c r="A364" s="155"/>
      <c r="B364" s="156"/>
      <c r="C364" s="177" t="s">
        <v>520</v>
      </c>
      <c r="D364" s="158"/>
      <c r="E364" s="159">
        <v>2</v>
      </c>
      <c r="F364" s="157"/>
      <c r="G364" s="157"/>
      <c r="H364" s="157"/>
      <c r="I364" s="157"/>
      <c r="J364" s="157"/>
      <c r="K364" s="157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  <c r="X364" s="157"/>
      <c r="Y364" s="148"/>
      <c r="Z364" s="148"/>
      <c r="AA364" s="148"/>
      <c r="AB364" s="148"/>
      <c r="AC364" s="148"/>
      <c r="AD364" s="148"/>
      <c r="AE364" s="148"/>
      <c r="AF364" s="148"/>
      <c r="AG364" s="148" t="s">
        <v>146</v>
      </c>
      <c r="AH364" s="148">
        <v>0</v>
      </c>
      <c r="AI364" s="148"/>
      <c r="AJ364" s="148"/>
      <c r="AK364" s="148"/>
      <c r="AL364" s="148"/>
      <c r="AM364" s="148"/>
      <c r="AN364" s="148"/>
      <c r="AO364" s="148"/>
      <c r="AP364" s="148"/>
      <c r="AQ364" s="148"/>
      <c r="AR364" s="148"/>
      <c r="AS364" s="148"/>
      <c r="AT364" s="148"/>
      <c r="AU364" s="148"/>
      <c r="AV364" s="148"/>
      <c r="AW364" s="148"/>
      <c r="AX364" s="148"/>
      <c r="AY364" s="148"/>
      <c r="AZ364" s="148"/>
      <c r="BA364" s="148"/>
      <c r="BB364" s="148"/>
      <c r="BC364" s="148"/>
      <c r="BD364" s="148"/>
      <c r="BE364" s="148"/>
      <c r="BF364" s="148"/>
      <c r="BG364" s="148"/>
      <c r="BH364" s="148"/>
    </row>
    <row r="365" spans="1:60" outlineLevel="1" x14ac:dyDescent="0.25">
      <c r="A365" s="155"/>
      <c r="B365" s="156"/>
      <c r="C365" s="240"/>
      <c r="D365" s="241"/>
      <c r="E365" s="241"/>
      <c r="F365" s="241"/>
      <c r="G365" s="241"/>
      <c r="H365" s="157"/>
      <c r="I365" s="157"/>
      <c r="J365" s="157"/>
      <c r="K365" s="157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  <c r="X365" s="157"/>
      <c r="Y365" s="148"/>
      <c r="Z365" s="148"/>
      <c r="AA365" s="148"/>
      <c r="AB365" s="148"/>
      <c r="AC365" s="148"/>
      <c r="AD365" s="148"/>
      <c r="AE365" s="148"/>
      <c r="AF365" s="148"/>
      <c r="AG365" s="148" t="s">
        <v>147</v>
      </c>
      <c r="AH365" s="148"/>
      <c r="AI365" s="148"/>
      <c r="AJ365" s="148"/>
      <c r="AK365" s="148"/>
      <c r="AL365" s="148"/>
      <c r="AM365" s="148"/>
      <c r="AN365" s="148"/>
      <c r="AO365" s="148"/>
      <c r="AP365" s="148"/>
      <c r="AQ365" s="148"/>
      <c r="AR365" s="148"/>
      <c r="AS365" s="148"/>
      <c r="AT365" s="148"/>
      <c r="AU365" s="148"/>
      <c r="AV365" s="148"/>
      <c r="AW365" s="148"/>
      <c r="AX365" s="148"/>
      <c r="AY365" s="148"/>
      <c r="AZ365" s="148"/>
      <c r="BA365" s="148"/>
      <c r="BB365" s="148"/>
      <c r="BC365" s="148"/>
      <c r="BD365" s="148"/>
      <c r="BE365" s="148"/>
      <c r="BF365" s="148"/>
      <c r="BG365" s="148"/>
      <c r="BH365" s="148"/>
    </row>
    <row r="366" spans="1:60" ht="20.399999999999999" outlineLevel="1" x14ac:dyDescent="0.25">
      <c r="A366" s="167">
        <v>91</v>
      </c>
      <c r="B366" s="168" t="s">
        <v>521</v>
      </c>
      <c r="C366" s="176" t="s">
        <v>522</v>
      </c>
      <c r="D366" s="169" t="s">
        <v>196</v>
      </c>
      <c r="E366" s="170">
        <v>3</v>
      </c>
      <c r="F366" s="171"/>
      <c r="G366" s="172">
        <f>ROUND(E366*F366,2)</f>
        <v>0</v>
      </c>
      <c r="H366" s="171"/>
      <c r="I366" s="172">
        <f>ROUND(E366*H366,2)</f>
        <v>0</v>
      </c>
      <c r="J366" s="171"/>
      <c r="K366" s="172">
        <f>ROUND(E366*J366,2)</f>
        <v>0</v>
      </c>
      <c r="L366" s="172">
        <v>21</v>
      </c>
      <c r="M366" s="172">
        <f>G366*(1+L366/100)</f>
        <v>0</v>
      </c>
      <c r="N366" s="172">
        <v>1.0000000000000001E-5</v>
      </c>
      <c r="O366" s="172">
        <f>ROUND(E366*N366,2)</f>
        <v>0</v>
      </c>
      <c r="P366" s="172">
        <v>0</v>
      </c>
      <c r="Q366" s="172">
        <f>ROUND(E366*P366,2)</f>
        <v>0</v>
      </c>
      <c r="R366" s="172" t="s">
        <v>348</v>
      </c>
      <c r="S366" s="172" t="s">
        <v>157</v>
      </c>
      <c r="T366" s="173" t="s">
        <v>157</v>
      </c>
      <c r="U366" s="157">
        <v>0.18</v>
      </c>
      <c r="V366" s="157">
        <f>ROUND(E366*U366,2)</f>
        <v>0.54</v>
      </c>
      <c r="W366" s="157"/>
      <c r="X366" s="157" t="s">
        <v>189</v>
      </c>
      <c r="Y366" s="148"/>
      <c r="Z366" s="148"/>
      <c r="AA366" s="148"/>
      <c r="AB366" s="148"/>
      <c r="AC366" s="148"/>
      <c r="AD366" s="148"/>
      <c r="AE366" s="148"/>
      <c r="AF366" s="148"/>
      <c r="AG366" s="148" t="s">
        <v>190</v>
      </c>
      <c r="AH366" s="148"/>
      <c r="AI366" s="148"/>
      <c r="AJ366" s="148"/>
      <c r="AK366" s="148"/>
      <c r="AL366" s="148"/>
      <c r="AM366" s="148"/>
      <c r="AN366" s="148"/>
      <c r="AO366" s="148"/>
      <c r="AP366" s="148"/>
      <c r="AQ366" s="148"/>
      <c r="AR366" s="148"/>
      <c r="AS366" s="148"/>
      <c r="AT366" s="148"/>
      <c r="AU366" s="148"/>
      <c r="AV366" s="148"/>
      <c r="AW366" s="148"/>
      <c r="AX366" s="148"/>
      <c r="AY366" s="148"/>
      <c r="AZ366" s="148"/>
      <c r="BA366" s="148"/>
      <c r="BB366" s="148"/>
      <c r="BC366" s="148"/>
      <c r="BD366" s="148"/>
      <c r="BE366" s="148"/>
      <c r="BF366" s="148"/>
      <c r="BG366" s="148"/>
      <c r="BH366" s="148"/>
    </row>
    <row r="367" spans="1:60" outlineLevel="1" x14ac:dyDescent="0.25">
      <c r="A367" s="155"/>
      <c r="B367" s="156"/>
      <c r="C367" s="249" t="s">
        <v>394</v>
      </c>
      <c r="D367" s="250"/>
      <c r="E367" s="250"/>
      <c r="F367" s="250"/>
      <c r="G367" s="250"/>
      <c r="H367" s="157"/>
      <c r="I367" s="157"/>
      <c r="J367" s="157"/>
      <c r="K367" s="157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  <c r="X367" s="157"/>
      <c r="Y367" s="148"/>
      <c r="Z367" s="148"/>
      <c r="AA367" s="148"/>
      <c r="AB367" s="148"/>
      <c r="AC367" s="148"/>
      <c r="AD367" s="148"/>
      <c r="AE367" s="148"/>
      <c r="AF367" s="148"/>
      <c r="AG367" s="148" t="s">
        <v>192</v>
      </c>
      <c r="AH367" s="148"/>
      <c r="AI367" s="148"/>
      <c r="AJ367" s="148"/>
      <c r="AK367" s="148"/>
      <c r="AL367" s="148"/>
      <c r="AM367" s="148"/>
      <c r="AN367" s="148"/>
      <c r="AO367" s="148"/>
      <c r="AP367" s="148"/>
      <c r="AQ367" s="148"/>
      <c r="AR367" s="148"/>
      <c r="AS367" s="148"/>
      <c r="AT367" s="148"/>
      <c r="AU367" s="148"/>
      <c r="AV367" s="148"/>
      <c r="AW367" s="148"/>
      <c r="AX367" s="148"/>
      <c r="AY367" s="148"/>
      <c r="AZ367" s="148"/>
      <c r="BA367" s="148"/>
      <c r="BB367" s="148"/>
      <c r="BC367" s="148"/>
      <c r="BD367" s="148"/>
      <c r="BE367" s="148"/>
      <c r="BF367" s="148"/>
      <c r="BG367" s="148"/>
      <c r="BH367" s="148"/>
    </row>
    <row r="368" spans="1:60" outlineLevel="1" x14ac:dyDescent="0.25">
      <c r="A368" s="155"/>
      <c r="B368" s="156"/>
      <c r="C368" s="177" t="s">
        <v>523</v>
      </c>
      <c r="D368" s="158"/>
      <c r="E368" s="159">
        <v>2</v>
      </c>
      <c r="F368" s="157"/>
      <c r="G368" s="157"/>
      <c r="H368" s="157"/>
      <c r="I368" s="157"/>
      <c r="J368" s="157"/>
      <c r="K368" s="157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  <c r="X368" s="157"/>
      <c r="Y368" s="148"/>
      <c r="Z368" s="148"/>
      <c r="AA368" s="148"/>
      <c r="AB368" s="148"/>
      <c r="AC368" s="148"/>
      <c r="AD368" s="148"/>
      <c r="AE368" s="148"/>
      <c r="AF368" s="148"/>
      <c r="AG368" s="148" t="s">
        <v>146</v>
      </c>
      <c r="AH368" s="148">
        <v>0</v>
      </c>
      <c r="AI368" s="148"/>
      <c r="AJ368" s="148"/>
      <c r="AK368" s="148"/>
      <c r="AL368" s="148"/>
      <c r="AM368" s="148"/>
      <c r="AN368" s="148"/>
      <c r="AO368" s="148"/>
      <c r="AP368" s="148"/>
      <c r="AQ368" s="148"/>
      <c r="AR368" s="148"/>
      <c r="AS368" s="148"/>
      <c r="AT368" s="148"/>
      <c r="AU368" s="148"/>
      <c r="AV368" s="148"/>
      <c r="AW368" s="148"/>
      <c r="AX368" s="148"/>
      <c r="AY368" s="148"/>
      <c r="AZ368" s="148"/>
      <c r="BA368" s="148"/>
      <c r="BB368" s="148"/>
      <c r="BC368" s="148"/>
      <c r="BD368" s="148"/>
      <c r="BE368" s="148"/>
      <c r="BF368" s="148"/>
      <c r="BG368" s="148"/>
      <c r="BH368" s="148"/>
    </row>
    <row r="369" spans="1:60" outlineLevel="1" x14ac:dyDescent="0.25">
      <c r="A369" s="155"/>
      <c r="B369" s="156"/>
      <c r="C369" s="177" t="s">
        <v>524</v>
      </c>
      <c r="D369" s="158"/>
      <c r="E369" s="159">
        <v>1</v>
      </c>
      <c r="F369" s="157"/>
      <c r="G369" s="157"/>
      <c r="H369" s="157"/>
      <c r="I369" s="157"/>
      <c r="J369" s="157"/>
      <c r="K369" s="157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48"/>
      <c r="Z369" s="148"/>
      <c r="AA369" s="148"/>
      <c r="AB369" s="148"/>
      <c r="AC369" s="148"/>
      <c r="AD369" s="148"/>
      <c r="AE369" s="148"/>
      <c r="AF369" s="148"/>
      <c r="AG369" s="148" t="s">
        <v>146</v>
      </c>
      <c r="AH369" s="148">
        <v>0</v>
      </c>
      <c r="AI369" s="148"/>
      <c r="AJ369" s="148"/>
      <c r="AK369" s="148"/>
      <c r="AL369" s="148"/>
      <c r="AM369" s="148"/>
      <c r="AN369" s="148"/>
      <c r="AO369" s="148"/>
      <c r="AP369" s="148"/>
      <c r="AQ369" s="148"/>
      <c r="AR369" s="148"/>
      <c r="AS369" s="148"/>
      <c r="AT369" s="148"/>
      <c r="AU369" s="148"/>
      <c r="AV369" s="148"/>
      <c r="AW369" s="148"/>
      <c r="AX369" s="148"/>
      <c r="AY369" s="148"/>
      <c r="AZ369" s="148"/>
      <c r="BA369" s="148"/>
      <c r="BB369" s="148"/>
      <c r="BC369" s="148"/>
      <c r="BD369" s="148"/>
      <c r="BE369" s="148"/>
      <c r="BF369" s="148"/>
      <c r="BG369" s="148"/>
      <c r="BH369" s="148"/>
    </row>
    <row r="370" spans="1:60" outlineLevel="1" x14ac:dyDescent="0.25">
      <c r="A370" s="155"/>
      <c r="B370" s="156"/>
      <c r="C370" s="240"/>
      <c r="D370" s="241"/>
      <c r="E370" s="241"/>
      <c r="F370" s="241"/>
      <c r="G370" s="241"/>
      <c r="H370" s="157"/>
      <c r="I370" s="157"/>
      <c r="J370" s="157"/>
      <c r="K370" s="157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48"/>
      <c r="Z370" s="148"/>
      <c r="AA370" s="148"/>
      <c r="AB370" s="148"/>
      <c r="AC370" s="148"/>
      <c r="AD370" s="148"/>
      <c r="AE370" s="148"/>
      <c r="AF370" s="148"/>
      <c r="AG370" s="148" t="s">
        <v>147</v>
      </c>
      <c r="AH370" s="148"/>
      <c r="AI370" s="148"/>
      <c r="AJ370" s="148"/>
      <c r="AK370" s="148"/>
      <c r="AL370" s="148"/>
      <c r="AM370" s="148"/>
      <c r="AN370" s="148"/>
      <c r="AO370" s="148"/>
      <c r="AP370" s="148"/>
      <c r="AQ370" s="148"/>
      <c r="AR370" s="148"/>
      <c r="AS370" s="148"/>
      <c r="AT370" s="148"/>
      <c r="AU370" s="148"/>
      <c r="AV370" s="148"/>
      <c r="AW370" s="148"/>
      <c r="AX370" s="148"/>
      <c r="AY370" s="148"/>
      <c r="AZ370" s="148"/>
      <c r="BA370" s="148"/>
      <c r="BB370" s="148"/>
      <c r="BC370" s="148"/>
      <c r="BD370" s="148"/>
      <c r="BE370" s="148"/>
      <c r="BF370" s="148"/>
      <c r="BG370" s="148"/>
      <c r="BH370" s="148"/>
    </row>
    <row r="371" spans="1:60" ht="20.399999999999999" outlineLevel="1" x14ac:dyDescent="0.25">
      <c r="A371" s="167">
        <v>92</v>
      </c>
      <c r="B371" s="168" t="s">
        <v>525</v>
      </c>
      <c r="C371" s="176" t="s">
        <v>526</v>
      </c>
      <c r="D371" s="169" t="s">
        <v>196</v>
      </c>
      <c r="E371" s="170">
        <v>1</v>
      </c>
      <c r="F371" s="171"/>
      <c r="G371" s="172">
        <f>ROUND(E371*F371,2)</f>
        <v>0</v>
      </c>
      <c r="H371" s="171"/>
      <c r="I371" s="172">
        <f>ROUND(E371*H371,2)</f>
        <v>0</v>
      </c>
      <c r="J371" s="171"/>
      <c r="K371" s="172">
        <f>ROUND(E371*J371,2)</f>
        <v>0</v>
      </c>
      <c r="L371" s="172">
        <v>21</v>
      </c>
      <c r="M371" s="172">
        <f>G371*(1+L371/100)</f>
        <v>0</v>
      </c>
      <c r="N371" s="172">
        <v>2.0000000000000002E-5</v>
      </c>
      <c r="O371" s="172">
        <f>ROUND(E371*N371,2)</f>
        <v>0</v>
      </c>
      <c r="P371" s="172">
        <v>0</v>
      </c>
      <c r="Q371" s="172">
        <f>ROUND(E371*P371,2)</f>
        <v>0</v>
      </c>
      <c r="R371" s="172" t="s">
        <v>348</v>
      </c>
      <c r="S371" s="172" t="s">
        <v>157</v>
      </c>
      <c r="T371" s="173" t="s">
        <v>157</v>
      </c>
      <c r="U371" s="157">
        <v>0.21</v>
      </c>
      <c r="V371" s="157">
        <f>ROUND(E371*U371,2)</f>
        <v>0.21</v>
      </c>
      <c r="W371" s="157"/>
      <c r="X371" s="157" t="s">
        <v>189</v>
      </c>
      <c r="Y371" s="148"/>
      <c r="Z371" s="148"/>
      <c r="AA371" s="148"/>
      <c r="AB371" s="148"/>
      <c r="AC371" s="148"/>
      <c r="AD371" s="148"/>
      <c r="AE371" s="148"/>
      <c r="AF371" s="148"/>
      <c r="AG371" s="148" t="s">
        <v>190</v>
      </c>
      <c r="AH371" s="148"/>
      <c r="AI371" s="148"/>
      <c r="AJ371" s="148"/>
      <c r="AK371" s="148"/>
      <c r="AL371" s="148"/>
      <c r="AM371" s="148"/>
      <c r="AN371" s="148"/>
      <c r="AO371" s="148"/>
      <c r="AP371" s="148"/>
      <c r="AQ371" s="148"/>
      <c r="AR371" s="148"/>
      <c r="AS371" s="148"/>
      <c r="AT371" s="148"/>
      <c r="AU371" s="148"/>
      <c r="AV371" s="148"/>
      <c r="AW371" s="148"/>
      <c r="AX371" s="148"/>
      <c r="AY371" s="148"/>
      <c r="AZ371" s="148"/>
      <c r="BA371" s="148"/>
      <c r="BB371" s="148"/>
      <c r="BC371" s="148"/>
      <c r="BD371" s="148"/>
      <c r="BE371" s="148"/>
      <c r="BF371" s="148"/>
      <c r="BG371" s="148"/>
      <c r="BH371" s="148"/>
    </row>
    <row r="372" spans="1:60" outlineLevel="1" x14ac:dyDescent="0.25">
      <c r="A372" s="155"/>
      <c r="B372" s="156"/>
      <c r="C372" s="249" t="s">
        <v>394</v>
      </c>
      <c r="D372" s="250"/>
      <c r="E372" s="250"/>
      <c r="F372" s="250"/>
      <c r="G372" s="250"/>
      <c r="H372" s="157"/>
      <c r="I372" s="157"/>
      <c r="J372" s="157"/>
      <c r="K372" s="157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48"/>
      <c r="Z372" s="148"/>
      <c r="AA372" s="148"/>
      <c r="AB372" s="148"/>
      <c r="AC372" s="148"/>
      <c r="AD372" s="148"/>
      <c r="AE372" s="148"/>
      <c r="AF372" s="148"/>
      <c r="AG372" s="148" t="s">
        <v>192</v>
      </c>
      <c r="AH372" s="148"/>
      <c r="AI372" s="148"/>
      <c r="AJ372" s="148"/>
      <c r="AK372" s="148"/>
      <c r="AL372" s="148"/>
      <c r="AM372" s="148"/>
      <c r="AN372" s="148"/>
      <c r="AO372" s="148"/>
      <c r="AP372" s="148"/>
      <c r="AQ372" s="148"/>
      <c r="AR372" s="148"/>
      <c r="AS372" s="148"/>
      <c r="AT372" s="148"/>
      <c r="AU372" s="148"/>
      <c r="AV372" s="148"/>
      <c r="AW372" s="148"/>
      <c r="AX372" s="148"/>
      <c r="AY372" s="148"/>
      <c r="AZ372" s="148"/>
      <c r="BA372" s="148"/>
      <c r="BB372" s="148"/>
      <c r="BC372" s="148"/>
      <c r="BD372" s="148"/>
      <c r="BE372" s="148"/>
      <c r="BF372" s="148"/>
      <c r="BG372" s="148"/>
      <c r="BH372" s="148"/>
    </row>
    <row r="373" spans="1:60" outlineLevel="1" x14ac:dyDescent="0.25">
      <c r="A373" s="155"/>
      <c r="B373" s="156"/>
      <c r="C373" s="177" t="s">
        <v>527</v>
      </c>
      <c r="D373" s="158"/>
      <c r="E373" s="159">
        <v>1</v>
      </c>
      <c r="F373" s="157"/>
      <c r="G373" s="157"/>
      <c r="H373" s="157"/>
      <c r="I373" s="157"/>
      <c r="J373" s="157"/>
      <c r="K373" s="157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  <c r="X373" s="157"/>
      <c r="Y373" s="148"/>
      <c r="Z373" s="148"/>
      <c r="AA373" s="148"/>
      <c r="AB373" s="148"/>
      <c r="AC373" s="148"/>
      <c r="AD373" s="148"/>
      <c r="AE373" s="148"/>
      <c r="AF373" s="148"/>
      <c r="AG373" s="148" t="s">
        <v>146</v>
      </c>
      <c r="AH373" s="148">
        <v>0</v>
      </c>
      <c r="AI373" s="148"/>
      <c r="AJ373" s="148"/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8"/>
      <c r="AU373" s="148"/>
      <c r="AV373" s="148"/>
      <c r="AW373" s="148"/>
      <c r="AX373" s="148"/>
      <c r="AY373" s="148"/>
      <c r="AZ373" s="148"/>
      <c r="BA373" s="148"/>
      <c r="BB373" s="148"/>
      <c r="BC373" s="148"/>
      <c r="BD373" s="148"/>
      <c r="BE373" s="148"/>
      <c r="BF373" s="148"/>
      <c r="BG373" s="148"/>
      <c r="BH373" s="148"/>
    </row>
    <row r="374" spans="1:60" outlineLevel="1" x14ac:dyDescent="0.25">
      <c r="A374" s="155"/>
      <c r="B374" s="156"/>
      <c r="C374" s="240"/>
      <c r="D374" s="241"/>
      <c r="E374" s="241"/>
      <c r="F374" s="241"/>
      <c r="G374" s="241"/>
      <c r="H374" s="157"/>
      <c r="I374" s="157"/>
      <c r="J374" s="157"/>
      <c r="K374" s="157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48"/>
      <c r="Z374" s="148"/>
      <c r="AA374" s="148"/>
      <c r="AB374" s="148"/>
      <c r="AC374" s="148"/>
      <c r="AD374" s="148"/>
      <c r="AE374" s="148"/>
      <c r="AF374" s="148"/>
      <c r="AG374" s="148" t="s">
        <v>147</v>
      </c>
      <c r="AH374" s="148"/>
      <c r="AI374" s="148"/>
      <c r="AJ374" s="148"/>
      <c r="AK374" s="148"/>
      <c r="AL374" s="148"/>
      <c r="AM374" s="148"/>
      <c r="AN374" s="148"/>
      <c r="AO374" s="148"/>
      <c r="AP374" s="148"/>
      <c r="AQ374" s="148"/>
      <c r="AR374" s="148"/>
      <c r="AS374" s="148"/>
      <c r="AT374" s="148"/>
      <c r="AU374" s="148"/>
      <c r="AV374" s="148"/>
      <c r="AW374" s="148"/>
      <c r="AX374" s="148"/>
      <c r="AY374" s="148"/>
      <c r="AZ374" s="148"/>
      <c r="BA374" s="148"/>
      <c r="BB374" s="148"/>
      <c r="BC374" s="148"/>
      <c r="BD374" s="148"/>
      <c r="BE374" s="148"/>
      <c r="BF374" s="148"/>
      <c r="BG374" s="148"/>
      <c r="BH374" s="148"/>
    </row>
    <row r="375" spans="1:60" ht="20.399999999999999" outlineLevel="1" x14ac:dyDescent="0.25">
      <c r="A375" s="167">
        <v>93</v>
      </c>
      <c r="B375" s="168" t="s">
        <v>528</v>
      </c>
      <c r="C375" s="176" t="s">
        <v>529</v>
      </c>
      <c r="D375" s="169" t="s">
        <v>196</v>
      </c>
      <c r="E375" s="170">
        <v>1</v>
      </c>
      <c r="F375" s="171"/>
      <c r="G375" s="172">
        <f>ROUND(E375*F375,2)</f>
        <v>0</v>
      </c>
      <c r="H375" s="171"/>
      <c r="I375" s="172">
        <f>ROUND(E375*H375,2)</f>
        <v>0</v>
      </c>
      <c r="J375" s="171"/>
      <c r="K375" s="172">
        <f>ROUND(E375*J375,2)</f>
        <v>0</v>
      </c>
      <c r="L375" s="172">
        <v>21</v>
      </c>
      <c r="M375" s="172">
        <f>G375*(1+L375/100)</f>
        <v>0</v>
      </c>
      <c r="N375" s="172">
        <v>3.0000000000000001E-5</v>
      </c>
      <c r="O375" s="172">
        <f>ROUND(E375*N375,2)</f>
        <v>0</v>
      </c>
      <c r="P375" s="172">
        <v>0</v>
      </c>
      <c r="Q375" s="172">
        <f>ROUND(E375*P375,2)</f>
        <v>0</v>
      </c>
      <c r="R375" s="172" t="s">
        <v>348</v>
      </c>
      <c r="S375" s="172" t="s">
        <v>157</v>
      </c>
      <c r="T375" s="173" t="s">
        <v>157</v>
      </c>
      <c r="U375" s="157">
        <v>0.24</v>
      </c>
      <c r="V375" s="157">
        <f>ROUND(E375*U375,2)</f>
        <v>0.24</v>
      </c>
      <c r="W375" s="157"/>
      <c r="X375" s="157" t="s">
        <v>189</v>
      </c>
      <c r="Y375" s="148"/>
      <c r="Z375" s="148"/>
      <c r="AA375" s="148"/>
      <c r="AB375" s="148"/>
      <c r="AC375" s="148"/>
      <c r="AD375" s="148"/>
      <c r="AE375" s="148"/>
      <c r="AF375" s="148"/>
      <c r="AG375" s="148" t="s">
        <v>190</v>
      </c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148"/>
      <c r="AT375" s="148"/>
      <c r="AU375" s="148"/>
      <c r="AV375" s="148"/>
      <c r="AW375" s="148"/>
      <c r="AX375" s="148"/>
      <c r="AY375" s="148"/>
      <c r="AZ375" s="148"/>
      <c r="BA375" s="148"/>
      <c r="BB375" s="148"/>
      <c r="BC375" s="148"/>
      <c r="BD375" s="148"/>
      <c r="BE375" s="148"/>
      <c r="BF375" s="148"/>
      <c r="BG375" s="148"/>
      <c r="BH375" s="148"/>
    </row>
    <row r="376" spans="1:60" outlineLevel="1" x14ac:dyDescent="0.25">
      <c r="A376" s="155"/>
      <c r="B376" s="156"/>
      <c r="C376" s="249" t="s">
        <v>394</v>
      </c>
      <c r="D376" s="250"/>
      <c r="E376" s="250"/>
      <c r="F376" s="250"/>
      <c r="G376" s="250"/>
      <c r="H376" s="157"/>
      <c r="I376" s="157"/>
      <c r="J376" s="157"/>
      <c r="K376" s="157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48"/>
      <c r="Z376" s="148"/>
      <c r="AA376" s="148"/>
      <c r="AB376" s="148"/>
      <c r="AC376" s="148"/>
      <c r="AD376" s="148"/>
      <c r="AE376" s="148"/>
      <c r="AF376" s="148"/>
      <c r="AG376" s="148" t="s">
        <v>192</v>
      </c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148"/>
      <c r="AT376" s="148"/>
      <c r="AU376" s="148"/>
      <c r="AV376" s="148"/>
      <c r="AW376" s="148"/>
      <c r="AX376" s="148"/>
      <c r="AY376" s="148"/>
      <c r="AZ376" s="148"/>
      <c r="BA376" s="148"/>
      <c r="BB376" s="148"/>
      <c r="BC376" s="148"/>
      <c r="BD376" s="148"/>
      <c r="BE376" s="148"/>
      <c r="BF376" s="148"/>
      <c r="BG376" s="148"/>
      <c r="BH376" s="148"/>
    </row>
    <row r="377" spans="1:60" outlineLevel="1" x14ac:dyDescent="0.25">
      <c r="A377" s="155"/>
      <c r="B377" s="156"/>
      <c r="C377" s="177" t="s">
        <v>527</v>
      </c>
      <c r="D377" s="158"/>
      <c r="E377" s="159">
        <v>1</v>
      </c>
      <c r="F377" s="157"/>
      <c r="G377" s="157"/>
      <c r="H377" s="157"/>
      <c r="I377" s="157"/>
      <c r="J377" s="157"/>
      <c r="K377" s="157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  <c r="X377" s="157"/>
      <c r="Y377" s="148"/>
      <c r="Z377" s="148"/>
      <c r="AA377" s="148"/>
      <c r="AB377" s="148"/>
      <c r="AC377" s="148"/>
      <c r="AD377" s="148"/>
      <c r="AE377" s="148"/>
      <c r="AF377" s="148"/>
      <c r="AG377" s="148" t="s">
        <v>146</v>
      </c>
      <c r="AH377" s="148">
        <v>0</v>
      </c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148"/>
      <c r="AT377" s="148"/>
      <c r="AU377" s="148"/>
      <c r="AV377" s="148"/>
      <c r="AW377" s="148"/>
      <c r="AX377" s="148"/>
      <c r="AY377" s="148"/>
      <c r="AZ377" s="148"/>
      <c r="BA377" s="148"/>
      <c r="BB377" s="148"/>
      <c r="BC377" s="148"/>
      <c r="BD377" s="148"/>
      <c r="BE377" s="148"/>
      <c r="BF377" s="148"/>
      <c r="BG377" s="148"/>
      <c r="BH377" s="148"/>
    </row>
    <row r="378" spans="1:60" outlineLevel="1" x14ac:dyDescent="0.25">
      <c r="A378" s="155"/>
      <c r="B378" s="156"/>
      <c r="C378" s="240"/>
      <c r="D378" s="241"/>
      <c r="E378" s="241"/>
      <c r="F378" s="241"/>
      <c r="G378" s="241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  <c r="X378" s="157"/>
      <c r="Y378" s="148"/>
      <c r="Z378" s="148"/>
      <c r="AA378" s="148"/>
      <c r="AB378" s="148"/>
      <c r="AC378" s="148"/>
      <c r="AD378" s="148"/>
      <c r="AE378" s="148"/>
      <c r="AF378" s="148"/>
      <c r="AG378" s="148" t="s">
        <v>147</v>
      </c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148"/>
      <c r="AT378" s="148"/>
      <c r="AU378" s="148"/>
      <c r="AV378" s="148"/>
      <c r="AW378" s="148"/>
      <c r="AX378" s="148"/>
      <c r="AY378" s="148"/>
      <c r="AZ378" s="148"/>
      <c r="BA378" s="148"/>
      <c r="BB378" s="148"/>
      <c r="BC378" s="148"/>
      <c r="BD378" s="148"/>
      <c r="BE378" s="148"/>
      <c r="BF378" s="148"/>
      <c r="BG378" s="148"/>
      <c r="BH378" s="148"/>
    </row>
    <row r="379" spans="1:60" outlineLevel="1" x14ac:dyDescent="0.25">
      <c r="A379" s="167">
        <v>94</v>
      </c>
      <c r="B379" s="168" t="s">
        <v>530</v>
      </c>
      <c r="C379" s="176" t="s">
        <v>531</v>
      </c>
      <c r="D379" s="169" t="s">
        <v>196</v>
      </c>
      <c r="E379" s="170">
        <v>2</v>
      </c>
      <c r="F379" s="171"/>
      <c r="G379" s="172">
        <f>ROUND(E379*F379,2)</f>
        <v>0</v>
      </c>
      <c r="H379" s="171"/>
      <c r="I379" s="172">
        <f>ROUND(E379*H379,2)</f>
        <v>0</v>
      </c>
      <c r="J379" s="171"/>
      <c r="K379" s="172">
        <f>ROUND(E379*J379,2)</f>
        <v>0</v>
      </c>
      <c r="L379" s="172">
        <v>21</v>
      </c>
      <c r="M379" s="172">
        <f>G379*(1+L379/100)</f>
        <v>0</v>
      </c>
      <c r="N379" s="172">
        <v>1.0000000000000001E-5</v>
      </c>
      <c r="O379" s="172">
        <f>ROUND(E379*N379,2)</f>
        <v>0</v>
      </c>
      <c r="P379" s="172">
        <v>0</v>
      </c>
      <c r="Q379" s="172">
        <f>ROUND(E379*P379,2)</f>
        <v>0</v>
      </c>
      <c r="R379" s="172" t="s">
        <v>348</v>
      </c>
      <c r="S379" s="172" t="s">
        <v>157</v>
      </c>
      <c r="T379" s="173" t="s">
        <v>157</v>
      </c>
      <c r="U379" s="157">
        <v>0.16</v>
      </c>
      <c r="V379" s="157">
        <f>ROUND(E379*U379,2)</f>
        <v>0.32</v>
      </c>
      <c r="W379" s="157"/>
      <c r="X379" s="157" t="s">
        <v>189</v>
      </c>
      <c r="Y379" s="148"/>
      <c r="Z379" s="148"/>
      <c r="AA379" s="148"/>
      <c r="AB379" s="148"/>
      <c r="AC379" s="148"/>
      <c r="AD379" s="148"/>
      <c r="AE379" s="148"/>
      <c r="AF379" s="148"/>
      <c r="AG379" s="148" t="s">
        <v>190</v>
      </c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148"/>
      <c r="AT379" s="148"/>
      <c r="AU379" s="148"/>
      <c r="AV379" s="148"/>
      <c r="AW379" s="148"/>
      <c r="AX379" s="148"/>
      <c r="AY379" s="148"/>
      <c r="AZ379" s="148"/>
      <c r="BA379" s="148"/>
      <c r="BB379" s="148"/>
      <c r="BC379" s="148"/>
      <c r="BD379" s="148"/>
      <c r="BE379" s="148"/>
      <c r="BF379" s="148"/>
      <c r="BG379" s="148"/>
      <c r="BH379" s="148"/>
    </row>
    <row r="380" spans="1:60" outlineLevel="1" x14ac:dyDescent="0.25">
      <c r="A380" s="155"/>
      <c r="B380" s="156"/>
      <c r="C380" s="249" t="s">
        <v>394</v>
      </c>
      <c r="D380" s="250"/>
      <c r="E380" s="250"/>
      <c r="F380" s="250"/>
      <c r="G380" s="250"/>
      <c r="H380" s="157"/>
      <c r="I380" s="157"/>
      <c r="J380" s="157"/>
      <c r="K380" s="157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48"/>
      <c r="Z380" s="148"/>
      <c r="AA380" s="148"/>
      <c r="AB380" s="148"/>
      <c r="AC380" s="148"/>
      <c r="AD380" s="148"/>
      <c r="AE380" s="148"/>
      <c r="AF380" s="148"/>
      <c r="AG380" s="148" t="s">
        <v>192</v>
      </c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148"/>
      <c r="AT380" s="148"/>
      <c r="AU380" s="148"/>
      <c r="AV380" s="148"/>
      <c r="AW380" s="148"/>
      <c r="AX380" s="148"/>
      <c r="AY380" s="148"/>
      <c r="AZ380" s="148"/>
      <c r="BA380" s="148"/>
      <c r="BB380" s="148"/>
      <c r="BC380" s="148"/>
      <c r="BD380" s="148"/>
      <c r="BE380" s="148"/>
      <c r="BF380" s="148"/>
      <c r="BG380" s="148"/>
      <c r="BH380" s="148"/>
    </row>
    <row r="381" spans="1:60" outlineLevel="1" x14ac:dyDescent="0.25">
      <c r="A381" s="155"/>
      <c r="B381" s="156"/>
      <c r="C381" s="177" t="s">
        <v>532</v>
      </c>
      <c r="D381" s="158"/>
      <c r="E381" s="159">
        <v>2</v>
      </c>
      <c r="F381" s="157"/>
      <c r="G381" s="157"/>
      <c r="H381" s="157"/>
      <c r="I381" s="157"/>
      <c r="J381" s="157"/>
      <c r="K381" s="157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48"/>
      <c r="Z381" s="148"/>
      <c r="AA381" s="148"/>
      <c r="AB381" s="148"/>
      <c r="AC381" s="148"/>
      <c r="AD381" s="148"/>
      <c r="AE381" s="148"/>
      <c r="AF381" s="148"/>
      <c r="AG381" s="148" t="s">
        <v>146</v>
      </c>
      <c r="AH381" s="148">
        <v>0</v>
      </c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148"/>
      <c r="AT381" s="148"/>
      <c r="AU381" s="148"/>
      <c r="AV381" s="148"/>
      <c r="AW381" s="148"/>
      <c r="AX381" s="148"/>
      <c r="AY381" s="148"/>
      <c r="AZ381" s="148"/>
      <c r="BA381" s="148"/>
      <c r="BB381" s="148"/>
      <c r="BC381" s="148"/>
      <c r="BD381" s="148"/>
      <c r="BE381" s="148"/>
      <c r="BF381" s="148"/>
      <c r="BG381" s="148"/>
      <c r="BH381" s="148"/>
    </row>
    <row r="382" spans="1:60" outlineLevel="1" x14ac:dyDescent="0.25">
      <c r="A382" s="155"/>
      <c r="B382" s="156"/>
      <c r="C382" s="240"/>
      <c r="D382" s="241"/>
      <c r="E382" s="241"/>
      <c r="F382" s="241"/>
      <c r="G382" s="241"/>
      <c r="H382" s="157"/>
      <c r="I382" s="157"/>
      <c r="J382" s="157"/>
      <c r="K382" s="157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48"/>
      <c r="Z382" s="148"/>
      <c r="AA382" s="148"/>
      <c r="AB382" s="148"/>
      <c r="AC382" s="148"/>
      <c r="AD382" s="148"/>
      <c r="AE382" s="148"/>
      <c r="AF382" s="148"/>
      <c r="AG382" s="148" t="s">
        <v>147</v>
      </c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148"/>
      <c r="AT382" s="148"/>
      <c r="AU382" s="148"/>
      <c r="AV382" s="148"/>
      <c r="AW382" s="148"/>
      <c r="AX382" s="148"/>
      <c r="AY382" s="148"/>
      <c r="AZ382" s="148"/>
      <c r="BA382" s="148"/>
      <c r="BB382" s="148"/>
      <c r="BC382" s="148"/>
      <c r="BD382" s="148"/>
      <c r="BE382" s="148"/>
      <c r="BF382" s="148"/>
      <c r="BG382" s="148"/>
      <c r="BH382" s="148"/>
    </row>
    <row r="383" spans="1:60" outlineLevel="1" x14ac:dyDescent="0.25">
      <c r="A383" s="167">
        <v>95</v>
      </c>
      <c r="B383" s="168" t="s">
        <v>533</v>
      </c>
      <c r="C383" s="176" t="s">
        <v>534</v>
      </c>
      <c r="D383" s="169" t="s">
        <v>347</v>
      </c>
      <c r="E383" s="170">
        <v>50</v>
      </c>
      <c r="F383" s="171"/>
      <c r="G383" s="172">
        <f>ROUND(E383*F383,2)</f>
        <v>0</v>
      </c>
      <c r="H383" s="171"/>
      <c r="I383" s="172">
        <f>ROUND(E383*H383,2)</f>
        <v>0</v>
      </c>
      <c r="J383" s="171"/>
      <c r="K383" s="172">
        <f>ROUND(E383*J383,2)</f>
        <v>0</v>
      </c>
      <c r="L383" s="172">
        <v>21</v>
      </c>
      <c r="M383" s="172">
        <f>G383*(1+L383/100)</f>
        <v>0</v>
      </c>
      <c r="N383" s="172">
        <v>0</v>
      </c>
      <c r="O383" s="172">
        <f>ROUND(E383*N383,2)</f>
        <v>0</v>
      </c>
      <c r="P383" s="172">
        <v>0</v>
      </c>
      <c r="Q383" s="172">
        <f>ROUND(E383*P383,2)</f>
        <v>0</v>
      </c>
      <c r="R383" s="172" t="s">
        <v>348</v>
      </c>
      <c r="S383" s="172" t="s">
        <v>157</v>
      </c>
      <c r="T383" s="173" t="s">
        <v>157</v>
      </c>
      <c r="U383" s="157">
        <v>0.06</v>
      </c>
      <c r="V383" s="157">
        <f>ROUND(E383*U383,2)</f>
        <v>3</v>
      </c>
      <c r="W383" s="157"/>
      <c r="X383" s="157" t="s">
        <v>189</v>
      </c>
      <c r="Y383" s="148"/>
      <c r="Z383" s="148"/>
      <c r="AA383" s="148"/>
      <c r="AB383" s="148"/>
      <c r="AC383" s="148"/>
      <c r="AD383" s="148"/>
      <c r="AE383" s="148"/>
      <c r="AF383" s="148"/>
      <c r="AG383" s="148" t="s">
        <v>190</v>
      </c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148"/>
      <c r="AT383" s="148"/>
      <c r="AU383" s="148"/>
      <c r="AV383" s="148"/>
      <c r="AW383" s="148"/>
      <c r="AX383" s="148"/>
      <c r="AY383" s="148"/>
      <c r="AZ383" s="148"/>
      <c r="BA383" s="148"/>
      <c r="BB383" s="148"/>
      <c r="BC383" s="148"/>
      <c r="BD383" s="148"/>
      <c r="BE383" s="148"/>
      <c r="BF383" s="148"/>
      <c r="BG383" s="148"/>
      <c r="BH383" s="148"/>
    </row>
    <row r="384" spans="1:60" outlineLevel="1" x14ac:dyDescent="0.25">
      <c r="A384" s="155"/>
      <c r="B384" s="156"/>
      <c r="C384" s="177" t="s">
        <v>535</v>
      </c>
      <c r="D384" s="158"/>
      <c r="E384" s="159">
        <v>50</v>
      </c>
      <c r="F384" s="157"/>
      <c r="G384" s="157"/>
      <c r="H384" s="157"/>
      <c r="I384" s="157"/>
      <c r="J384" s="157"/>
      <c r="K384" s="157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48"/>
      <c r="Z384" s="148"/>
      <c r="AA384" s="148"/>
      <c r="AB384" s="148"/>
      <c r="AC384" s="148"/>
      <c r="AD384" s="148"/>
      <c r="AE384" s="148"/>
      <c r="AF384" s="148"/>
      <c r="AG384" s="148" t="s">
        <v>146</v>
      </c>
      <c r="AH384" s="148">
        <v>0</v>
      </c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148"/>
      <c r="AT384" s="148"/>
      <c r="AU384" s="148"/>
      <c r="AV384" s="148"/>
      <c r="AW384" s="148"/>
      <c r="AX384" s="148"/>
      <c r="AY384" s="148"/>
      <c r="AZ384" s="148"/>
      <c r="BA384" s="148"/>
      <c r="BB384" s="148"/>
      <c r="BC384" s="148"/>
      <c r="BD384" s="148"/>
      <c r="BE384" s="148"/>
      <c r="BF384" s="148"/>
      <c r="BG384" s="148"/>
      <c r="BH384" s="148"/>
    </row>
    <row r="385" spans="1:60" outlineLevel="1" x14ac:dyDescent="0.25">
      <c r="A385" s="155"/>
      <c r="B385" s="156"/>
      <c r="C385" s="240"/>
      <c r="D385" s="241"/>
      <c r="E385" s="241"/>
      <c r="F385" s="241"/>
      <c r="G385" s="241"/>
      <c r="H385" s="157"/>
      <c r="I385" s="157"/>
      <c r="J385" s="157"/>
      <c r="K385" s="157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48"/>
      <c r="Z385" s="148"/>
      <c r="AA385" s="148"/>
      <c r="AB385" s="148"/>
      <c r="AC385" s="148"/>
      <c r="AD385" s="148"/>
      <c r="AE385" s="148"/>
      <c r="AF385" s="148"/>
      <c r="AG385" s="148" t="s">
        <v>147</v>
      </c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148"/>
      <c r="AT385" s="148"/>
      <c r="AU385" s="148"/>
      <c r="AV385" s="148"/>
      <c r="AW385" s="148"/>
      <c r="AX385" s="148"/>
      <c r="AY385" s="148"/>
      <c r="AZ385" s="148"/>
      <c r="BA385" s="148"/>
      <c r="BB385" s="148"/>
      <c r="BC385" s="148"/>
      <c r="BD385" s="148"/>
      <c r="BE385" s="148"/>
      <c r="BF385" s="148"/>
      <c r="BG385" s="148"/>
      <c r="BH385" s="148"/>
    </row>
    <row r="386" spans="1:60" ht="20.399999999999999" outlineLevel="1" x14ac:dyDescent="0.25">
      <c r="A386" s="167">
        <v>96</v>
      </c>
      <c r="B386" s="168" t="s">
        <v>536</v>
      </c>
      <c r="C386" s="176" t="s">
        <v>537</v>
      </c>
      <c r="D386" s="169" t="s">
        <v>212</v>
      </c>
      <c r="E386" s="170">
        <v>0.4425</v>
      </c>
      <c r="F386" s="171"/>
      <c r="G386" s="172">
        <f>ROUND(E386*F386,2)</f>
        <v>0</v>
      </c>
      <c r="H386" s="171"/>
      <c r="I386" s="172">
        <f>ROUND(E386*H386,2)</f>
        <v>0</v>
      </c>
      <c r="J386" s="171"/>
      <c r="K386" s="172">
        <f>ROUND(E386*J386,2)</f>
        <v>0</v>
      </c>
      <c r="L386" s="172">
        <v>21</v>
      </c>
      <c r="M386" s="172">
        <f>G386*(1+L386/100)</f>
        <v>0</v>
      </c>
      <c r="N386" s="172">
        <v>2.5499999999999998</v>
      </c>
      <c r="O386" s="172">
        <f>ROUND(E386*N386,2)</f>
        <v>1.1299999999999999</v>
      </c>
      <c r="P386" s="172">
        <v>0</v>
      </c>
      <c r="Q386" s="172">
        <f>ROUND(E386*P386,2)</f>
        <v>0</v>
      </c>
      <c r="R386" s="172" t="s">
        <v>348</v>
      </c>
      <c r="S386" s="172" t="s">
        <v>157</v>
      </c>
      <c r="T386" s="173" t="s">
        <v>157</v>
      </c>
      <c r="U386" s="157">
        <v>2.92</v>
      </c>
      <c r="V386" s="157">
        <f>ROUND(E386*U386,2)</f>
        <v>1.29</v>
      </c>
      <c r="W386" s="157"/>
      <c r="X386" s="157" t="s">
        <v>189</v>
      </c>
      <c r="Y386" s="148"/>
      <c r="Z386" s="148"/>
      <c r="AA386" s="148"/>
      <c r="AB386" s="148"/>
      <c r="AC386" s="148"/>
      <c r="AD386" s="148"/>
      <c r="AE386" s="148"/>
      <c r="AF386" s="148"/>
      <c r="AG386" s="148" t="s">
        <v>190</v>
      </c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148"/>
      <c r="AT386" s="148"/>
      <c r="AU386" s="148"/>
      <c r="AV386" s="148"/>
      <c r="AW386" s="148"/>
      <c r="AX386" s="148"/>
      <c r="AY386" s="148"/>
      <c r="AZ386" s="148"/>
      <c r="BA386" s="148"/>
      <c r="BB386" s="148"/>
      <c r="BC386" s="148"/>
      <c r="BD386" s="148"/>
      <c r="BE386" s="148"/>
      <c r="BF386" s="148"/>
      <c r="BG386" s="148"/>
      <c r="BH386" s="148"/>
    </row>
    <row r="387" spans="1:60" outlineLevel="1" x14ac:dyDescent="0.25">
      <c r="A387" s="155"/>
      <c r="B387" s="156"/>
      <c r="C387" s="249" t="s">
        <v>538</v>
      </c>
      <c r="D387" s="250"/>
      <c r="E387" s="250"/>
      <c r="F387" s="250"/>
      <c r="G387" s="250"/>
      <c r="H387" s="157"/>
      <c r="I387" s="157"/>
      <c r="J387" s="157"/>
      <c r="K387" s="157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  <c r="X387" s="157"/>
      <c r="Y387" s="148"/>
      <c r="Z387" s="148"/>
      <c r="AA387" s="148"/>
      <c r="AB387" s="148"/>
      <c r="AC387" s="148"/>
      <c r="AD387" s="148"/>
      <c r="AE387" s="148"/>
      <c r="AF387" s="148"/>
      <c r="AG387" s="148" t="s">
        <v>192</v>
      </c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148"/>
      <c r="AT387" s="148"/>
      <c r="AU387" s="148"/>
      <c r="AV387" s="148"/>
      <c r="AW387" s="148"/>
      <c r="AX387" s="148"/>
      <c r="AY387" s="148"/>
      <c r="AZ387" s="148"/>
      <c r="BA387" s="148"/>
      <c r="BB387" s="148"/>
      <c r="BC387" s="148"/>
      <c r="BD387" s="148"/>
      <c r="BE387" s="148"/>
      <c r="BF387" s="148"/>
      <c r="BG387" s="148"/>
      <c r="BH387" s="148"/>
    </row>
    <row r="388" spans="1:60" outlineLevel="1" x14ac:dyDescent="0.25">
      <c r="A388" s="155"/>
      <c r="B388" s="156"/>
      <c r="C388" s="177" t="s">
        <v>539</v>
      </c>
      <c r="D388" s="158"/>
      <c r="E388" s="159">
        <v>0.4425</v>
      </c>
      <c r="F388" s="157"/>
      <c r="G388" s="157"/>
      <c r="H388" s="157"/>
      <c r="I388" s="157"/>
      <c r="J388" s="157"/>
      <c r="K388" s="157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  <c r="X388" s="157"/>
      <c r="Y388" s="148"/>
      <c r="Z388" s="148"/>
      <c r="AA388" s="148"/>
      <c r="AB388" s="148"/>
      <c r="AC388" s="148"/>
      <c r="AD388" s="148"/>
      <c r="AE388" s="148"/>
      <c r="AF388" s="148"/>
      <c r="AG388" s="148" t="s">
        <v>146</v>
      </c>
      <c r="AH388" s="148">
        <v>0</v>
      </c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148"/>
      <c r="AT388" s="148"/>
      <c r="AU388" s="148"/>
      <c r="AV388" s="148"/>
      <c r="AW388" s="148"/>
      <c r="AX388" s="148"/>
      <c r="AY388" s="148"/>
      <c r="AZ388" s="148"/>
      <c r="BA388" s="148"/>
      <c r="BB388" s="148"/>
      <c r="BC388" s="148"/>
      <c r="BD388" s="148"/>
      <c r="BE388" s="148"/>
      <c r="BF388" s="148"/>
      <c r="BG388" s="148"/>
      <c r="BH388" s="148"/>
    </row>
    <row r="389" spans="1:60" outlineLevel="1" x14ac:dyDescent="0.25">
      <c r="A389" s="155"/>
      <c r="B389" s="156"/>
      <c r="C389" s="240"/>
      <c r="D389" s="241"/>
      <c r="E389" s="241"/>
      <c r="F389" s="241"/>
      <c r="G389" s="241"/>
      <c r="H389" s="157"/>
      <c r="I389" s="157"/>
      <c r="J389" s="157"/>
      <c r="K389" s="157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  <c r="X389" s="157"/>
      <c r="Y389" s="148"/>
      <c r="Z389" s="148"/>
      <c r="AA389" s="148"/>
      <c r="AB389" s="148"/>
      <c r="AC389" s="148"/>
      <c r="AD389" s="148"/>
      <c r="AE389" s="148"/>
      <c r="AF389" s="148"/>
      <c r="AG389" s="148" t="s">
        <v>147</v>
      </c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148"/>
      <c r="AT389" s="148"/>
      <c r="AU389" s="148"/>
      <c r="AV389" s="148"/>
      <c r="AW389" s="148"/>
      <c r="AX389" s="148"/>
      <c r="AY389" s="148"/>
      <c r="AZ389" s="148"/>
      <c r="BA389" s="148"/>
      <c r="BB389" s="148"/>
      <c r="BC389" s="148"/>
      <c r="BD389" s="148"/>
      <c r="BE389" s="148"/>
      <c r="BF389" s="148"/>
      <c r="BG389" s="148"/>
      <c r="BH389" s="148"/>
    </row>
    <row r="390" spans="1:60" ht="20.399999999999999" outlineLevel="1" x14ac:dyDescent="0.25">
      <c r="A390" s="167">
        <v>97</v>
      </c>
      <c r="B390" s="168" t="s">
        <v>540</v>
      </c>
      <c r="C390" s="176" t="s">
        <v>541</v>
      </c>
      <c r="D390" s="169" t="s">
        <v>212</v>
      </c>
      <c r="E390" s="170">
        <v>0.64680000000000004</v>
      </c>
      <c r="F390" s="171"/>
      <c r="G390" s="172">
        <f>ROUND(E390*F390,2)</f>
        <v>0</v>
      </c>
      <c r="H390" s="171"/>
      <c r="I390" s="172">
        <f>ROUND(E390*H390,2)</f>
        <v>0</v>
      </c>
      <c r="J390" s="171"/>
      <c r="K390" s="172">
        <f>ROUND(E390*J390,2)</f>
        <v>0</v>
      </c>
      <c r="L390" s="172">
        <v>21</v>
      </c>
      <c r="M390" s="172">
        <f>G390*(1+L390/100)</f>
        <v>0</v>
      </c>
      <c r="N390" s="172">
        <v>2.5510999999999999</v>
      </c>
      <c r="O390" s="172">
        <f>ROUND(E390*N390,2)</f>
        <v>1.65</v>
      </c>
      <c r="P390" s="172">
        <v>0</v>
      </c>
      <c r="Q390" s="172">
        <f>ROUND(E390*P390,2)</f>
        <v>0</v>
      </c>
      <c r="R390" s="172" t="s">
        <v>348</v>
      </c>
      <c r="S390" s="172" t="s">
        <v>157</v>
      </c>
      <c r="T390" s="173" t="s">
        <v>157</v>
      </c>
      <c r="U390" s="157">
        <v>2.56</v>
      </c>
      <c r="V390" s="157">
        <f>ROUND(E390*U390,2)</f>
        <v>1.66</v>
      </c>
      <c r="W390" s="157"/>
      <c r="X390" s="157" t="s">
        <v>189</v>
      </c>
      <c r="Y390" s="148"/>
      <c r="Z390" s="148"/>
      <c r="AA390" s="148"/>
      <c r="AB390" s="148"/>
      <c r="AC390" s="148"/>
      <c r="AD390" s="148"/>
      <c r="AE390" s="148"/>
      <c r="AF390" s="148"/>
      <c r="AG390" s="148" t="s">
        <v>190</v>
      </c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148"/>
      <c r="AT390" s="148"/>
      <c r="AU390" s="148"/>
      <c r="AV390" s="148"/>
      <c r="AW390" s="148"/>
      <c r="AX390" s="148"/>
      <c r="AY390" s="148"/>
      <c r="AZ390" s="148"/>
      <c r="BA390" s="148"/>
      <c r="BB390" s="148"/>
      <c r="BC390" s="148"/>
      <c r="BD390" s="148"/>
      <c r="BE390" s="148"/>
      <c r="BF390" s="148"/>
      <c r="BG390" s="148"/>
      <c r="BH390" s="148"/>
    </row>
    <row r="391" spans="1:60" outlineLevel="1" x14ac:dyDescent="0.25">
      <c r="A391" s="155"/>
      <c r="B391" s="156"/>
      <c r="C391" s="249" t="s">
        <v>538</v>
      </c>
      <c r="D391" s="250"/>
      <c r="E391" s="250"/>
      <c r="F391" s="250"/>
      <c r="G391" s="250"/>
      <c r="H391" s="157"/>
      <c r="I391" s="157"/>
      <c r="J391" s="157"/>
      <c r="K391" s="157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  <c r="X391" s="157"/>
      <c r="Y391" s="148"/>
      <c r="Z391" s="148"/>
      <c r="AA391" s="148"/>
      <c r="AB391" s="148"/>
      <c r="AC391" s="148"/>
      <c r="AD391" s="148"/>
      <c r="AE391" s="148"/>
      <c r="AF391" s="148"/>
      <c r="AG391" s="148" t="s">
        <v>192</v>
      </c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148"/>
      <c r="AT391" s="148"/>
      <c r="AU391" s="148"/>
      <c r="AV391" s="148"/>
      <c r="AW391" s="148"/>
      <c r="AX391" s="148"/>
      <c r="AY391" s="148"/>
      <c r="AZ391" s="148"/>
      <c r="BA391" s="148"/>
      <c r="BB391" s="148"/>
      <c r="BC391" s="148"/>
      <c r="BD391" s="148"/>
      <c r="BE391" s="148"/>
      <c r="BF391" s="148"/>
      <c r="BG391" s="148"/>
      <c r="BH391" s="148"/>
    </row>
    <row r="392" spans="1:60" outlineLevel="1" x14ac:dyDescent="0.25">
      <c r="A392" s="155"/>
      <c r="B392" s="156"/>
      <c r="C392" s="251" t="s">
        <v>542</v>
      </c>
      <c r="D392" s="252"/>
      <c r="E392" s="252"/>
      <c r="F392" s="252"/>
      <c r="G392" s="252"/>
      <c r="H392" s="157"/>
      <c r="I392" s="157"/>
      <c r="J392" s="157"/>
      <c r="K392" s="157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  <c r="X392" s="157"/>
      <c r="Y392" s="148"/>
      <c r="Z392" s="148"/>
      <c r="AA392" s="148"/>
      <c r="AB392" s="148"/>
      <c r="AC392" s="148"/>
      <c r="AD392" s="148"/>
      <c r="AE392" s="148"/>
      <c r="AF392" s="148"/>
      <c r="AG392" s="148" t="s">
        <v>543</v>
      </c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148"/>
      <c r="AT392" s="148"/>
      <c r="AU392" s="148"/>
      <c r="AV392" s="148"/>
      <c r="AW392" s="148"/>
      <c r="AX392" s="148"/>
      <c r="AY392" s="148"/>
      <c r="AZ392" s="148"/>
      <c r="BA392" s="148"/>
      <c r="BB392" s="148"/>
      <c r="BC392" s="148"/>
      <c r="BD392" s="148"/>
      <c r="BE392" s="148"/>
      <c r="BF392" s="148"/>
      <c r="BG392" s="148"/>
      <c r="BH392" s="148"/>
    </row>
    <row r="393" spans="1:60" outlineLevel="1" x14ac:dyDescent="0.25">
      <c r="A393" s="155"/>
      <c r="B393" s="156"/>
      <c r="C393" s="177" t="s">
        <v>544</v>
      </c>
      <c r="D393" s="158"/>
      <c r="E393" s="159">
        <v>0.64680000000000004</v>
      </c>
      <c r="F393" s="157"/>
      <c r="G393" s="157"/>
      <c r="H393" s="157"/>
      <c r="I393" s="157"/>
      <c r="J393" s="157"/>
      <c r="K393" s="157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  <c r="X393" s="157"/>
      <c r="Y393" s="148"/>
      <c r="Z393" s="148"/>
      <c r="AA393" s="148"/>
      <c r="AB393" s="148"/>
      <c r="AC393" s="148"/>
      <c r="AD393" s="148"/>
      <c r="AE393" s="148"/>
      <c r="AF393" s="148"/>
      <c r="AG393" s="148" t="s">
        <v>146</v>
      </c>
      <c r="AH393" s="148">
        <v>0</v>
      </c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148"/>
      <c r="AT393" s="148"/>
      <c r="AU393" s="148"/>
      <c r="AV393" s="148"/>
      <c r="AW393" s="148"/>
      <c r="AX393" s="148"/>
      <c r="AY393" s="148"/>
      <c r="AZ393" s="148"/>
      <c r="BA393" s="148"/>
      <c r="BB393" s="148"/>
      <c r="BC393" s="148"/>
      <c r="BD393" s="148"/>
      <c r="BE393" s="148"/>
      <c r="BF393" s="148"/>
      <c r="BG393" s="148"/>
      <c r="BH393" s="148"/>
    </row>
    <row r="394" spans="1:60" outlineLevel="1" x14ac:dyDescent="0.25">
      <c r="A394" s="155"/>
      <c r="B394" s="156"/>
      <c r="C394" s="240"/>
      <c r="D394" s="241"/>
      <c r="E394" s="241"/>
      <c r="F394" s="241"/>
      <c r="G394" s="241"/>
      <c r="H394" s="157"/>
      <c r="I394" s="157"/>
      <c r="J394" s="157"/>
      <c r="K394" s="157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  <c r="X394" s="157"/>
      <c r="Y394" s="148"/>
      <c r="Z394" s="148"/>
      <c r="AA394" s="148"/>
      <c r="AB394" s="148"/>
      <c r="AC394" s="148"/>
      <c r="AD394" s="148"/>
      <c r="AE394" s="148"/>
      <c r="AF394" s="148"/>
      <c r="AG394" s="148" t="s">
        <v>147</v>
      </c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148"/>
      <c r="AT394" s="148"/>
      <c r="AU394" s="148"/>
      <c r="AV394" s="148"/>
      <c r="AW394" s="148"/>
      <c r="AX394" s="148"/>
      <c r="AY394" s="148"/>
      <c r="AZ394" s="148"/>
      <c r="BA394" s="148"/>
      <c r="BB394" s="148"/>
      <c r="BC394" s="148"/>
      <c r="BD394" s="148"/>
      <c r="BE394" s="148"/>
      <c r="BF394" s="148"/>
      <c r="BG394" s="148"/>
      <c r="BH394" s="148"/>
    </row>
    <row r="395" spans="1:60" ht="20.399999999999999" outlineLevel="1" x14ac:dyDescent="0.25">
      <c r="A395" s="167">
        <v>98</v>
      </c>
      <c r="B395" s="168" t="s">
        <v>545</v>
      </c>
      <c r="C395" s="176" t="s">
        <v>546</v>
      </c>
      <c r="D395" s="169" t="s">
        <v>212</v>
      </c>
      <c r="E395" s="170">
        <v>0.3</v>
      </c>
      <c r="F395" s="171"/>
      <c r="G395" s="172">
        <f>ROUND(E395*F395,2)</f>
        <v>0</v>
      </c>
      <c r="H395" s="171"/>
      <c r="I395" s="172">
        <f>ROUND(E395*H395,2)</f>
        <v>0</v>
      </c>
      <c r="J395" s="171"/>
      <c r="K395" s="172">
        <f>ROUND(E395*J395,2)</f>
        <v>0</v>
      </c>
      <c r="L395" s="172">
        <v>21</v>
      </c>
      <c r="M395" s="172">
        <f>G395*(1+L395/100)</f>
        <v>0</v>
      </c>
      <c r="N395" s="172">
        <v>2.5499999999999998</v>
      </c>
      <c r="O395" s="172">
        <f>ROUND(E395*N395,2)</f>
        <v>0.77</v>
      </c>
      <c r="P395" s="172">
        <v>0</v>
      </c>
      <c r="Q395" s="172">
        <f>ROUND(E395*P395,2)</f>
        <v>0</v>
      </c>
      <c r="R395" s="172" t="s">
        <v>348</v>
      </c>
      <c r="S395" s="172" t="s">
        <v>157</v>
      </c>
      <c r="T395" s="173" t="s">
        <v>157</v>
      </c>
      <c r="U395" s="157">
        <v>9.27</v>
      </c>
      <c r="V395" s="157">
        <f>ROUND(E395*U395,2)</f>
        <v>2.78</v>
      </c>
      <c r="W395" s="157"/>
      <c r="X395" s="157" t="s">
        <v>189</v>
      </c>
      <c r="Y395" s="148"/>
      <c r="Z395" s="148"/>
      <c r="AA395" s="148"/>
      <c r="AB395" s="148"/>
      <c r="AC395" s="148"/>
      <c r="AD395" s="148"/>
      <c r="AE395" s="148"/>
      <c r="AF395" s="148"/>
      <c r="AG395" s="148" t="s">
        <v>190</v>
      </c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148"/>
      <c r="AT395" s="148"/>
      <c r="AU395" s="148"/>
      <c r="AV395" s="148"/>
      <c r="AW395" s="148"/>
      <c r="AX395" s="148"/>
      <c r="AY395" s="148"/>
      <c r="AZ395" s="148"/>
      <c r="BA395" s="148"/>
      <c r="BB395" s="148"/>
      <c r="BC395" s="148"/>
      <c r="BD395" s="148"/>
      <c r="BE395" s="148"/>
      <c r="BF395" s="148"/>
      <c r="BG395" s="148"/>
      <c r="BH395" s="148"/>
    </row>
    <row r="396" spans="1:60" outlineLevel="1" x14ac:dyDescent="0.25">
      <c r="A396" s="155"/>
      <c r="B396" s="156"/>
      <c r="C396" s="249" t="s">
        <v>538</v>
      </c>
      <c r="D396" s="250"/>
      <c r="E396" s="250"/>
      <c r="F396" s="250"/>
      <c r="G396" s="250"/>
      <c r="H396" s="157"/>
      <c r="I396" s="157"/>
      <c r="J396" s="157"/>
      <c r="K396" s="157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48"/>
      <c r="Z396" s="148"/>
      <c r="AA396" s="148"/>
      <c r="AB396" s="148"/>
      <c r="AC396" s="148"/>
      <c r="AD396" s="148"/>
      <c r="AE396" s="148"/>
      <c r="AF396" s="148"/>
      <c r="AG396" s="148" t="s">
        <v>192</v>
      </c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148"/>
      <c r="AT396" s="148"/>
      <c r="AU396" s="148"/>
      <c r="AV396" s="148"/>
      <c r="AW396" s="148"/>
      <c r="AX396" s="148"/>
      <c r="AY396" s="148"/>
      <c r="AZ396" s="148"/>
      <c r="BA396" s="148"/>
      <c r="BB396" s="148"/>
      <c r="BC396" s="148"/>
      <c r="BD396" s="148"/>
      <c r="BE396" s="148"/>
      <c r="BF396" s="148"/>
      <c r="BG396" s="148"/>
      <c r="BH396" s="148"/>
    </row>
    <row r="397" spans="1:60" outlineLevel="1" x14ac:dyDescent="0.25">
      <c r="A397" s="155"/>
      <c r="B397" s="156"/>
      <c r="C397" s="177" t="s">
        <v>547</v>
      </c>
      <c r="D397" s="158"/>
      <c r="E397" s="159">
        <v>0.3</v>
      </c>
      <c r="F397" s="157"/>
      <c r="G397" s="157"/>
      <c r="H397" s="157"/>
      <c r="I397" s="157"/>
      <c r="J397" s="157"/>
      <c r="K397" s="157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  <c r="X397" s="157"/>
      <c r="Y397" s="148"/>
      <c r="Z397" s="148"/>
      <c r="AA397" s="148"/>
      <c r="AB397" s="148"/>
      <c r="AC397" s="148"/>
      <c r="AD397" s="148"/>
      <c r="AE397" s="148"/>
      <c r="AF397" s="148"/>
      <c r="AG397" s="148" t="s">
        <v>146</v>
      </c>
      <c r="AH397" s="148">
        <v>0</v>
      </c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148"/>
      <c r="AT397" s="148"/>
      <c r="AU397" s="148"/>
      <c r="AV397" s="148"/>
      <c r="AW397" s="148"/>
      <c r="AX397" s="148"/>
      <c r="AY397" s="148"/>
      <c r="AZ397" s="148"/>
      <c r="BA397" s="148"/>
      <c r="BB397" s="148"/>
      <c r="BC397" s="148"/>
      <c r="BD397" s="148"/>
      <c r="BE397" s="148"/>
      <c r="BF397" s="148"/>
      <c r="BG397" s="148"/>
      <c r="BH397" s="148"/>
    </row>
    <row r="398" spans="1:60" outlineLevel="1" x14ac:dyDescent="0.25">
      <c r="A398" s="155"/>
      <c r="B398" s="156"/>
      <c r="C398" s="240"/>
      <c r="D398" s="241"/>
      <c r="E398" s="241"/>
      <c r="F398" s="241"/>
      <c r="G398" s="241"/>
      <c r="H398" s="157"/>
      <c r="I398" s="157"/>
      <c r="J398" s="157"/>
      <c r="K398" s="157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48"/>
      <c r="Z398" s="148"/>
      <c r="AA398" s="148"/>
      <c r="AB398" s="148"/>
      <c r="AC398" s="148"/>
      <c r="AD398" s="148"/>
      <c r="AE398" s="148"/>
      <c r="AF398" s="148"/>
      <c r="AG398" s="148" t="s">
        <v>147</v>
      </c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148"/>
      <c r="AT398" s="148"/>
      <c r="AU398" s="148"/>
      <c r="AV398" s="148"/>
      <c r="AW398" s="148"/>
      <c r="AX398" s="148"/>
      <c r="AY398" s="148"/>
      <c r="AZ398" s="148"/>
      <c r="BA398" s="148"/>
      <c r="BB398" s="148"/>
      <c r="BC398" s="148"/>
      <c r="BD398" s="148"/>
      <c r="BE398" s="148"/>
      <c r="BF398" s="148"/>
      <c r="BG398" s="148"/>
      <c r="BH398" s="148"/>
    </row>
    <row r="399" spans="1:60" outlineLevel="1" x14ac:dyDescent="0.25">
      <c r="A399" s="167">
        <v>99</v>
      </c>
      <c r="B399" s="168" t="s">
        <v>548</v>
      </c>
      <c r="C399" s="176" t="s">
        <v>549</v>
      </c>
      <c r="D399" s="169" t="s">
        <v>196</v>
      </c>
      <c r="E399" s="170">
        <v>1</v>
      </c>
      <c r="F399" s="171"/>
      <c r="G399" s="172">
        <f>ROUND(E399*F399,2)</f>
        <v>0</v>
      </c>
      <c r="H399" s="171"/>
      <c r="I399" s="172">
        <f>ROUND(E399*H399,2)</f>
        <v>0</v>
      </c>
      <c r="J399" s="171"/>
      <c r="K399" s="172">
        <f>ROUND(E399*J399,2)</f>
        <v>0</v>
      </c>
      <c r="L399" s="172">
        <v>21</v>
      </c>
      <c r="M399" s="172">
        <f>G399*(1+L399/100)</f>
        <v>0</v>
      </c>
      <c r="N399" s="172">
        <v>3.9030000000000002E-2</v>
      </c>
      <c r="O399" s="172">
        <f>ROUND(E399*N399,2)</f>
        <v>0.04</v>
      </c>
      <c r="P399" s="172">
        <v>0</v>
      </c>
      <c r="Q399" s="172">
        <f>ROUND(E399*P399,2)</f>
        <v>0</v>
      </c>
      <c r="R399" s="172" t="s">
        <v>348</v>
      </c>
      <c r="S399" s="172" t="s">
        <v>157</v>
      </c>
      <c r="T399" s="173" t="s">
        <v>157</v>
      </c>
      <c r="U399" s="157">
        <v>0.82</v>
      </c>
      <c r="V399" s="157">
        <f>ROUND(E399*U399,2)</f>
        <v>0.82</v>
      </c>
      <c r="W399" s="157"/>
      <c r="X399" s="157" t="s">
        <v>189</v>
      </c>
      <c r="Y399" s="148"/>
      <c r="Z399" s="148"/>
      <c r="AA399" s="148"/>
      <c r="AB399" s="148"/>
      <c r="AC399" s="148"/>
      <c r="AD399" s="148"/>
      <c r="AE399" s="148"/>
      <c r="AF399" s="148"/>
      <c r="AG399" s="148" t="s">
        <v>190</v>
      </c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148"/>
      <c r="AT399" s="148"/>
      <c r="AU399" s="148"/>
      <c r="AV399" s="148"/>
      <c r="AW399" s="148"/>
      <c r="AX399" s="148"/>
      <c r="AY399" s="148"/>
      <c r="AZ399" s="148"/>
      <c r="BA399" s="148"/>
      <c r="BB399" s="148"/>
      <c r="BC399" s="148"/>
      <c r="BD399" s="148"/>
      <c r="BE399" s="148"/>
      <c r="BF399" s="148"/>
      <c r="BG399" s="148"/>
      <c r="BH399" s="148"/>
    </row>
    <row r="400" spans="1:60" outlineLevel="1" x14ac:dyDescent="0.25">
      <c r="A400" s="155"/>
      <c r="B400" s="156"/>
      <c r="C400" s="177" t="s">
        <v>550</v>
      </c>
      <c r="D400" s="158"/>
      <c r="E400" s="159">
        <v>1</v>
      </c>
      <c r="F400" s="157"/>
      <c r="G400" s="157"/>
      <c r="H400" s="157"/>
      <c r="I400" s="157"/>
      <c r="J400" s="157"/>
      <c r="K400" s="157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  <c r="X400" s="157"/>
      <c r="Y400" s="148"/>
      <c r="Z400" s="148"/>
      <c r="AA400" s="148"/>
      <c r="AB400" s="148"/>
      <c r="AC400" s="148"/>
      <c r="AD400" s="148"/>
      <c r="AE400" s="148"/>
      <c r="AF400" s="148"/>
      <c r="AG400" s="148" t="s">
        <v>146</v>
      </c>
      <c r="AH400" s="148">
        <v>0</v>
      </c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148"/>
      <c r="AT400" s="148"/>
      <c r="AU400" s="148"/>
      <c r="AV400" s="148"/>
      <c r="AW400" s="148"/>
      <c r="AX400" s="148"/>
      <c r="AY400" s="148"/>
      <c r="AZ400" s="148"/>
      <c r="BA400" s="148"/>
      <c r="BB400" s="148"/>
      <c r="BC400" s="148"/>
      <c r="BD400" s="148"/>
      <c r="BE400" s="148"/>
      <c r="BF400" s="148"/>
      <c r="BG400" s="148"/>
      <c r="BH400" s="148"/>
    </row>
    <row r="401" spans="1:60" outlineLevel="1" x14ac:dyDescent="0.25">
      <c r="A401" s="155"/>
      <c r="B401" s="156"/>
      <c r="C401" s="240"/>
      <c r="D401" s="241"/>
      <c r="E401" s="241"/>
      <c r="F401" s="241"/>
      <c r="G401" s="241"/>
      <c r="H401" s="157"/>
      <c r="I401" s="157"/>
      <c r="J401" s="157"/>
      <c r="K401" s="157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  <c r="X401" s="157"/>
      <c r="Y401" s="148"/>
      <c r="Z401" s="148"/>
      <c r="AA401" s="148"/>
      <c r="AB401" s="148"/>
      <c r="AC401" s="148"/>
      <c r="AD401" s="148"/>
      <c r="AE401" s="148"/>
      <c r="AF401" s="148"/>
      <c r="AG401" s="148" t="s">
        <v>147</v>
      </c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148"/>
      <c r="AT401" s="148"/>
      <c r="AU401" s="148"/>
      <c r="AV401" s="148"/>
      <c r="AW401" s="148"/>
      <c r="AX401" s="148"/>
      <c r="AY401" s="148"/>
      <c r="AZ401" s="148"/>
      <c r="BA401" s="148"/>
      <c r="BB401" s="148"/>
      <c r="BC401" s="148"/>
      <c r="BD401" s="148"/>
      <c r="BE401" s="148"/>
      <c r="BF401" s="148"/>
      <c r="BG401" s="148"/>
      <c r="BH401" s="148"/>
    </row>
    <row r="402" spans="1:60" outlineLevel="1" x14ac:dyDescent="0.25">
      <c r="A402" s="167">
        <v>100</v>
      </c>
      <c r="B402" s="168" t="s">
        <v>551</v>
      </c>
      <c r="C402" s="176" t="s">
        <v>552</v>
      </c>
      <c r="D402" s="169" t="s">
        <v>196</v>
      </c>
      <c r="E402" s="170">
        <v>1</v>
      </c>
      <c r="F402" s="171"/>
      <c r="G402" s="172">
        <f>ROUND(E402*F402,2)</f>
        <v>0</v>
      </c>
      <c r="H402" s="171"/>
      <c r="I402" s="172">
        <f>ROUND(E402*H402,2)</f>
        <v>0</v>
      </c>
      <c r="J402" s="171"/>
      <c r="K402" s="172">
        <f>ROUND(E402*J402,2)</f>
        <v>0</v>
      </c>
      <c r="L402" s="172">
        <v>21</v>
      </c>
      <c r="M402" s="172">
        <f>G402*(1+L402/100)</f>
        <v>0</v>
      </c>
      <c r="N402" s="172">
        <v>0</v>
      </c>
      <c r="O402" s="172">
        <f>ROUND(E402*N402,2)</f>
        <v>0</v>
      </c>
      <c r="P402" s="172">
        <v>0</v>
      </c>
      <c r="Q402" s="172">
        <f>ROUND(E402*P402,2)</f>
        <v>0</v>
      </c>
      <c r="R402" s="172" t="s">
        <v>348</v>
      </c>
      <c r="S402" s="172" t="s">
        <v>157</v>
      </c>
      <c r="T402" s="173" t="s">
        <v>157</v>
      </c>
      <c r="U402" s="157">
        <v>2.25</v>
      </c>
      <c r="V402" s="157">
        <f>ROUND(E402*U402,2)</f>
        <v>2.25</v>
      </c>
      <c r="W402" s="157"/>
      <c r="X402" s="157" t="s">
        <v>189</v>
      </c>
      <c r="Y402" s="148"/>
      <c r="Z402" s="148"/>
      <c r="AA402" s="148"/>
      <c r="AB402" s="148"/>
      <c r="AC402" s="148"/>
      <c r="AD402" s="148"/>
      <c r="AE402" s="148"/>
      <c r="AF402" s="148"/>
      <c r="AG402" s="148" t="s">
        <v>190</v>
      </c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148"/>
      <c r="AT402" s="148"/>
      <c r="AU402" s="148"/>
      <c r="AV402" s="148"/>
      <c r="AW402" s="148"/>
      <c r="AX402" s="148"/>
      <c r="AY402" s="148"/>
      <c r="AZ402" s="148"/>
      <c r="BA402" s="148"/>
      <c r="BB402" s="148"/>
      <c r="BC402" s="148"/>
      <c r="BD402" s="148"/>
      <c r="BE402" s="148"/>
      <c r="BF402" s="148"/>
      <c r="BG402" s="148"/>
      <c r="BH402" s="148"/>
    </row>
    <row r="403" spans="1:60" outlineLevel="1" x14ac:dyDescent="0.25">
      <c r="A403" s="155"/>
      <c r="B403" s="156"/>
      <c r="C403" s="249" t="s">
        <v>553</v>
      </c>
      <c r="D403" s="250"/>
      <c r="E403" s="250"/>
      <c r="F403" s="250"/>
      <c r="G403" s="250"/>
      <c r="H403" s="157"/>
      <c r="I403" s="157"/>
      <c r="J403" s="157"/>
      <c r="K403" s="157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  <c r="X403" s="157"/>
      <c r="Y403" s="148"/>
      <c r="Z403" s="148"/>
      <c r="AA403" s="148"/>
      <c r="AB403" s="148"/>
      <c r="AC403" s="148"/>
      <c r="AD403" s="148"/>
      <c r="AE403" s="148"/>
      <c r="AF403" s="148"/>
      <c r="AG403" s="148" t="s">
        <v>192</v>
      </c>
      <c r="AH403" s="148"/>
      <c r="AI403" s="148"/>
      <c r="AJ403" s="148"/>
      <c r="AK403" s="148"/>
      <c r="AL403" s="148"/>
      <c r="AM403" s="148"/>
      <c r="AN403" s="148"/>
      <c r="AO403" s="148"/>
      <c r="AP403" s="148"/>
      <c r="AQ403" s="148"/>
      <c r="AR403" s="148"/>
      <c r="AS403" s="148"/>
      <c r="AT403" s="148"/>
      <c r="AU403" s="148"/>
      <c r="AV403" s="148"/>
      <c r="AW403" s="148"/>
      <c r="AX403" s="148"/>
      <c r="AY403" s="148"/>
      <c r="AZ403" s="148"/>
      <c r="BA403" s="148"/>
      <c r="BB403" s="148"/>
      <c r="BC403" s="148"/>
      <c r="BD403" s="148"/>
      <c r="BE403" s="148"/>
      <c r="BF403" s="148"/>
      <c r="BG403" s="148"/>
      <c r="BH403" s="148"/>
    </row>
    <row r="404" spans="1:60" outlineLevel="1" x14ac:dyDescent="0.25">
      <c r="A404" s="155"/>
      <c r="B404" s="156"/>
      <c r="C404" s="177" t="s">
        <v>554</v>
      </c>
      <c r="D404" s="158"/>
      <c r="E404" s="159">
        <v>1</v>
      </c>
      <c r="F404" s="157"/>
      <c r="G404" s="157"/>
      <c r="H404" s="157"/>
      <c r="I404" s="157"/>
      <c r="J404" s="157"/>
      <c r="K404" s="157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48"/>
      <c r="Z404" s="148"/>
      <c r="AA404" s="148"/>
      <c r="AB404" s="148"/>
      <c r="AC404" s="148"/>
      <c r="AD404" s="148"/>
      <c r="AE404" s="148"/>
      <c r="AF404" s="148"/>
      <c r="AG404" s="148" t="s">
        <v>146</v>
      </c>
      <c r="AH404" s="148">
        <v>0</v>
      </c>
      <c r="AI404" s="148"/>
      <c r="AJ404" s="148"/>
      <c r="AK404" s="148"/>
      <c r="AL404" s="148"/>
      <c r="AM404" s="148"/>
      <c r="AN404" s="148"/>
      <c r="AO404" s="148"/>
      <c r="AP404" s="148"/>
      <c r="AQ404" s="148"/>
      <c r="AR404" s="148"/>
      <c r="AS404" s="148"/>
      <c r="AT404" s="148"/>
      <c r="AU404" s="148"/>
      <c r="AV404" s="148"/>
      <c r="AW404" s="148"/>
      <c r="AX404" s="148"/>
      <c r="AY404" s="148"/>
      <c r="AZ404" s="148"/>
      <c r="BA404" s="148"/>
      <c r="BB404" s="148"/>
      <c r="BC404" s="148"/>
      <c r="BD404" s="148"/>
      <c r="BE404" s="148"/>
      <c r="BF404" s="148"/>
      <c r="BG404" s="148"/>
      <c r="BH404" s="148"/>
    </row>
    <row r="405" spans="1:60" outlineLevel="1" x14ac:dyDescent="0.25">
      <c r="A405" s="155"/>
      <c r="B405" s="156"/>
      <c r="C405" s="240"/>
      <c r="D405" s="241"/>
      <c r="E405" s="241"/>
      <c r="F405" s="241"/>
      <c r="G405" s="241"/>
      <c r="H405" s="157"/>
      <c r="I405" s="157"/>
      <c r="J405" s="157"/>
      <c r="K405" s="157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  <c r="X405" s="157"/>
      <c r="Y405" s="148"/>
      <c r="Z405" s="148"/>
      <c r="AA405" s="148"/>
      <c r="AB405" s="148"/>
      <c r="AC405" s="148"/>
      <c r="AD405" s="148"/>
      <c r="AE405" s="148"/>
      <c r="AF405" s="148"/>
      <c r="AG405" s="148" t="s">
        <v>147</v>
      </c>
      <c r="AH405" s="148"/>
      <c r="AI405" s="148"/>
      <c r="AJ405" s="148"/>
      <c r="AK405" s="148"/>
      <c r="AL405" s="148"/>
      <c r="AM405" s="148"/>
      <c r="AN405" s="148"/>
      <c r="AO405" s="148"/>
      <c r="AP405" s="148"/>
      <c r="AQ405" s="148"/>
      <c r="AR405" s="148"/>
      <c r="AS405" s="148"/>
      <c r="AT405" s="148"/>
      <c r="AU405" s="148"/>
      <c r="AV405" s="148"/>
      <c r="AW405" s="148"/>
      <c r="AX405" s="148"/>
      <c r="AY405" s="148"/>
      <c r="AZ405" s="148"/>
      <c r="BA405" s="148"/>
      <c r="BB405" s="148"/>
      <c r="BC405" s="148"/>
      <c r="BD405" s="148"/>
      <c r="BE405" s="148"/>
      <c r="BF405" s="148"/>
      <c r="BG405" s="148"/>
      <c r="BH405" s="148"/>
    </row>
    <row r="406" spans="1:60" ht="20.399999999999999" outlineLevel="1" x14ac:dyDescent="0.25">
      <c r="A406" s="167">
        <v>101</v>
      </c>
      <c r="B406" s="168" t="s">
        <v>555</v>
      </c>
      <c r="C406" s="176" t="s">
        <v>556</v>
      </c>
      <c r="D406" s="169" t="s">
        <v>187</v>
      </c>
      <c r="E406" s="170">
        <v>5.181</v>
      </c>
      <c r="F406" s="171"/>
      <c r="G406" s="172">
        <f>ROUND(E406*F406,2)</f>
        <v>0</v>
      </c>
      <c r="H406" s="171"/>
      <c r="I406" s="172">
        <f>ROUND(E406*H406,2)</f>
        <v>0</v>
      </c>
      <c r="J406" s="171"/>
      <c r="K406" s="172">
        <f>ROUND(E406*J406,2)</f>
        <v>0</v>
      </c>
      <c r="L406" s="172">
        <v>21</v>
      </c>
      <c r="M406" s="172">
        <f>G406*(1+L406/100)</f>
        <v>0</v>
      </c>
      <c r="N406" s="172">
        <v>1.1979999999999999E-2</v>
      </c>
      <c r="O406" s="172">
        <f>ROUND(E406*N406,2)</f>
        <v>0.06</v>
      </c>
      <c r="P406" s="172">
        <v>0</v>
      </c>
      <c r="Q406" s="172">
        <f>ROUND(E406*P406,2)</f>
        <v>0</v>
      </c>
      <c r="R406" s="172" t="s">
        <v>348</v>
      </c>
      <c r="S406" s="172" t="s">
        <v>157</v>
      </c>
      <c r="T406" s="173" t="s">
        <v>157</v>
      </c>
      <c r="U406" s="157">
        <v>1.61</v>
      </c>
      <c r="V406" s="157">
        <f>ROUND(E406*U406,2)</f>
        <v>8.34</v>
      </c>
      <c r="W406" s="157"/>
      <c r="X406" s="157" t="s">
        <v>189</v>
      </c>
      <c r="Y406" s="148"/>
      <c r="Z406" s="148"/>
      <c r="AA406" s="148"/>
      <c r="AB406" s="148"/>
      <c r="AC406" s="148"/>
      <c r="AD406" s="148"/>
      <c r="AE406" s="148"/>
      <c r="AF406" s="148"/>
      <c r="AG406" s="148" t="s">
        <v>190</v>
      </c>
      <c r="AH406" s="148"/>
      <c r="AI406" s="148"/>
      <c r="AJ406" s="148"/>
      <c r="AK406" s="148"/>
      <c r="AL406" s="148"/>
      <c r="AM406" s="148"/>
      <c r="AN406" s="148"/>
      <c r="AO406" s="148"/>
      <c r="AP406" s="148"/>
      <c r="AQ406" s="148"/>
      <c r="AR406" s="148"/>
      <c r="AS406" s="148"/>
      <c r="AT406" s="148"/>
      <c r="AU406" s="148"/>
      <c r="AV406" s="148"/>
      <c r="AW406" s="148"/>
      <c r="AX406" s="148"/>
      <c r="AY406" s="148"/>
      <c r="AZ406" s="148"/>
      <c r="BA406" s="148"/>
      <c r="BB406" s="148"/>
      <c r="BC406" s="148"/>
      <c r="BD406" s="148"/>
      <c r="BE406" s="148"/>
      <c r="BF406" s="148"/>
      <c r="BG406" s="148"/>
      <c r="BH406" s="148"/>
    </row>
    <row r="407" spans="1:60" outlineLevel="1" x14ac:dyDescent="0.25">
      <c r="A407" s="155"/>
      <c r="B407" s="156"/>
      <c r="C407" s="177" t="s">
        <v>557</v>
      </c>
      <c r="D407" s="158"/>
      <c r="E407" s="159">
        <v>5.181</v>
      </c>
      <c r="F407" s="157"/>
      <c r="G407" s="157"/>
      <c r="H407" s="157"/>
      <c r="I407" s="157"/>
      <c r="J407" s="157"/>
      <c r="K407" s="157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  <c r="X407" s="157"/>
      <c r="Y407" s="148"/>
      <c r="Z407" s="148"/>
      <c r="AA407" s="148"/>
      <c r="AB407" s="148"/>
      <c r="AC407" s="148"/>
      <c r="AD407" s="148"/>
      <c r="AE407" s="148"/>
      <c r="AF407" s="148"/>
      <c r="AG407" s="148" t="s">
        <v>146</v>
      </c>
      <c r="AH407" s="148">
        <v>0</v>
      </c>
      <c r="AI407" s="148"/>
      <c r="AJ407" s="148"/>
      <c r="AK407" s="148"/>
      <c r="AL407" s="148"/>
      <c r="AM407" s="148"/>
      <c r="AN407" s="148"/>
      <c r="AO407" s="148"/>
      <c r="AP407" s="148"/>
      <c r="AQ407" s="148"/>
      <c r="AR407" s="148"/>
      <c r="AS407" s="148"/>
      <c r="AT407" s="148"/>
      <c r="AU407" s="148"/>
      <c r="AV407" s="148"/>
      <c r="AW407" s="148"/>
      <c r="AX407" s="148"/>
      <c r="AY407" s="148"/>
      <c r="AZ407" s="148"/>
      <c r="BA407" s="148"/>
      <c r="BB407" s="148"/>
      <c r="BC407" s="148"/>
      <c r="BD407" s="148"/>
      <c r="BE407" s="148"/>
      <c r="BF407" s="148"/>
      <c r="BG407" s="148"/>
      <c r="BH407" s="148"/>
    </row>
    <row r="408" spans="1:60" outlineLevel="1" x14ac:dyDescent="0.25">
      <c r="A408" s="155"/>
      <c r="B408" s="156"/>
      <c r="C408" s="240"/>
      <c r="D408" s="241"/>
      <c r="E408" s="241"/>
      <c r="F408" s="241"/>
      <c r="G408" s="241"/>
      <c r="H408" s="157"/>
      <c r="I408" s="157"/>
      <c r="J408" s="157"/>
      <c r="K408" s="157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  <c r="X408" s="157"/>
      <c r="Y408" s="148"/>
      <c r="Z408" s="148"/>
      <c r="AA408" s="148"/>
      <c r="AB408" s="148"/>
      <c r="AC408" s="148"/>
      <c r="AD408" s="148"/>
      <c r="AE408" s="148"/>
      <c r="AF408" s="148"/>
      <c r="AG408" s="148" t="s">
        <v>147</v>
      </c>
      <c r="AH408" s="148"/>
      <c r="AI408" s="148"/>
      <c r="AJ408" s="148"/>
      <c r="AK408" s="148"/>
      <c r="AL408" s="148"/>
      <c r="AM408" s="148"/>
      <c r="AN408" s="148"/>
      <c r="AO408" s="148"/>
      <c r="AP408" s="148"/>
      <c r="AQ408" s="148"/>
      <c r="AR408" s="148"/>
      <c r="AS408" s="148"/>
      <c r="AT408" s="148"/>
      <c r="AU408" s="148"/>
      <c r="AV408" s="148"/>
      <c r="AW408" s="148"/>
      <c r="AX408" s="148"/>
      <c r="AY408" s="148"/>
      <c r="AZ408" s="148"/>
      <c r="BA408" s="148"/>
      <c r="BB408" s="148"/>
      <c r="BC408" s="148"/>
      <c r="BD408" s="148"/>
      <c r="BE408" s="148"/>
      <c r="BF408" s="148"/>
      <c r="BG408" s="148"/>
      <c r="BH408" s="148"/>
    </row>
    <row r="409" spans="1:60" ht="20.399999999999999" outlineLevel="1" x14ac:dyDescent="0.25">
      <c r="A409" s="167">
        <v>102</v>
      </c>
      <c r="B409" s="168" t="s">
        <v>558</v>
      </c>
      <c r="C409" s="176" t="s">
        <v>559</v>
      </c>
      <c r="D409" s="169" t="s">
        <v>196</v>
      </c>
      <c r="E409" s="170">
        <v>1</v>
      </c>
      <c r="F409" s="171"/>
      <c r="G409" s="172">
        <f>ROUND(E409*F409,2)</f>
        <v>0</v>
      </c>
      <c r="H409" s="171"/>
      <c r="I409" s="172">
        <f>ROUND(E409*H409,2)</f>
        <v>0</v>
      </c>
      <c r="J409" s="171"/>
      <c r="K409" s="172">
        <f>ROUND(E409*J409,2)</f>
        <v>0</v>
      </c>
      <c r="L409" s="172">
        <v>21</v>
      </c>
      <c r="M409" s="172">
        <f>G409*(1+L409/100)</f>
        <v>0</v>
      </c>
      <c r="N409" s="172">
        <v>4.7620000000000003E-2</v>
      </c>
      <c r="O409" s="172">
        <f>ROUND(E409*N409,2)</f>
        <v>0.05</v>
      </c>
      <c r="P409" s="172">
        <v>0</v>
      </c>
      <c r="Q409" s="172">
        <f>ROUND(E409*P409,2)</f>
        <v>0</v>
      </c>
      <c r="R409" s="172" t="s">
        <v>348</v>
      </c>
      <c r="S409" s="172" t="s">
        <v>157</v>
      </c>
      <c r="T409" s="173" t="s">
        <v>157</v>
      </c>
      <c r="U409" s="157">
        <v>1.0900000000000001</v>
      </c>
      <c r="V409" s="157">
        <f>ROUND(E409*U409,2)</f>
        <v>1.0900000000000001</v>
      </c>
      <c r="W409" s="157"/>
      <c r="X409" s="157" t="s">
        <v>189</v>
      </c>
      <c r="Y409" s="148"/>
      <c r="Z409" s="148"/>
      <c r="AA409" s="148"/>
      <c r="AB409" s="148"/>
      <c r="AC409" s="148"/>
      <c r="AD409" s="148"/>
      <c r="AE409" s="148"/>
      <c r="AF409" s="148"/>
      <c r="AG409" s="148" t="s">
        <v>190</v>
      </c>
      <c r="AH409" s="148"/>
      <c r="AI409" s="148"/>
      <c r="AJ409" s="148"/>
      <c r="AK409" s="148"/>
      <c r="AL409" s="148"/>
      <c r="AM409" s="148"/>
      <c r="AN409" s="148"/>
      <c r="AO409" s="148"/>
      <c r="AP409" s="148"/>
      <c r="AQ409" s="148"/>
      <c r="AR409" s="148"/>
      <c r="AS409" s="148"/>
      <c r="AT409" s="148"/>
      <c r="AU409" s="148"/>
      <c r="AV409" s="148"/>
      <c r="AW409" s="148"/>
      <c r="AX409" s="148"/>
      <c r="AY409" s="148"/>
      <c r="AZ409" s="148"/>
      <c r="BA409" s="148"/>
      <c r="BB409" s="148"/>
      <c r="BC409" s="148"/>
      <c r="BD409" s="148"/>
      <c r="BE409" s="148"/>
      <c r="BF409" s="148"/>
      <c r="BG409" s="148"/>
      <c r="BH409" s="148"/>
    </row>
    <row r="410" spans="1:60" outlineLevel="1" x14ac:dyDescent="0.25">
      <c r="A410" s="155"/>
      <c r="B410" s="156"/>
      <c r="C410" s="177" t="s">
        <v>560</v>
      </c>
      <c r="D410" s="158"/>
      <c r="E410" s="159">
        <v>1</v>
      </c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48"/>
      <c r="Z410" s="148"/>
      <c r="AA410" s="148"/>
      <c r="AB410" s="148"/>
      <c r="AC410" s="148"/>
      <c r="AD410" s="148"/>
      <c r="AE410" s="148"/>
      <c r="AF410" s="148"/>
      <c r="AG410" s="148" t="s">
        <v>146</v>
      </c>
      <c r="AH410" s="148">
        <v>0</v>
      </c>
      <c r="AI410" s="148"/>
      <c r="AJ410" s="148"/>
      <c r="AK410" s="148"/>
      <c r="AL410" s="148"/>
      <c r="AM410" s="148"/>
      <c r="AN410" s="148"/>
      <c r="AO410" s="148"/>
      <c r="AP410" s="148"/>
      <c r="AQ410" s="148"/>
      <c r="AR410" s="148"/>
      <c r="AS410" s="148"/>
      <c r="AT410" s="148"/>
      <c r="AU410" s="148"/>
      <c r="AV410" s="148"/>
      <c r="AW410" s="148"/>
      <c r="AX410" s="148"/>
      <c r="AY410" s="148"/>
      <c r="AZ410" s="148"/>
      <c r="BA410" s="148"/>
      <c r="BB410" s="148"/>
      <c r="BC410" s="148"/>
      <c r="BD410" s="148"/>
      <c r="BE410" s="148"/>
      <c r="BF410" s="148"/>
      <c r="BG410" s="148"/>
      <c r="BH410" s="148"/>
    </row>
    <row r="411" spans="1:60" outlineLevel="1" x14ac:dyDescent="0.25">
      <c r="A411" s="155"/>
      <c r="B411" s="156"/>
      <c r="C411" s="240"/>
      <c r="D411" s="241"/>
      <c r="E411" s="241"/>
      <c r="F411" s="241"/>
      <c r="G411" s="241"/>
      <c r="H411" s="157"/>
      <c r="I411" s="157"/>
      <c r="J411" s="157"/>
      <c r="K411" s="157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  <c r="X411" s="157"/>
      <c r="Y411" s="148"/>
      <c r="Z411" s="148"/>
      <c r="AA411" s="148"/>
      <c r="AB411" s="148"/>
      <c r="AC411" s="148"/>
      <c r="AD411" s="148"/>
      <c r="AE411" s="148"/>
      <c r="AF411" s="148"/>
      <c r="AG411" s="148" t="s">
        <v>147</v>
      </c>
      <c r="AH411" s="148"/>
      <c r="AI411" s="148"/>
      <c r="AJ411" s="148"/>
      <c r="AK411" s="148"/>
      <c r="AL411" s="148"/>
      <c r="AM411" s="148"/>
      <c r="AN411" s="148"/>
      <c r="AO411" s="148"/>
      <c r="AP411" s="148"/>
      <c r="AQ411" s="148"/>
      <c r="AR411" s="148"/>
      <c r="AS411" s="148"/>
      <c r="AT411" s="148"/>
      <c r="AU411" s="148"/>
      <c r="AV411" s="148"/>
      <c r="AW411" s="148"/>
      <c r="AX411" s="148"/>
      <c r="AY411" s="148"/>
      <c r="AZ411" s="148"/>
      <c r="BA411" s="148"/>
      <c r="BB411" s="148"/>
      <c r="BC411" s="148"/>
      <c r="BD411" s="148"/>
      <c r="BE411" s="148"/>
      <c r="BF411" s="148"/>
      <c r="BG411" s="148"/>
      <c r="BH411" s="148"/>
    </row>
    <row r="412" spans="1:60" outlineLevel="1" x14ac:dyDescent="0.25">
      <c r="A412" s="167">
        <v>103</v>
      </c>
      <c r="B412" s="168" t="s">
        <v>561</v>
      </c>
      <c r="C412" s="176" t="s">
        <v>562</v>
      </c>
      <c r="D412" s="169" t="s">
        <v>196</v>
      </c>
      <c r="E412" s="170">
        <v>1</v>
      </c>
      <c r="F412" s="171"/>
      <c r="G412" s="172">
        <f>ROUND(E412*F412,2)</f>
        <v>0</v>
      </c>
      <c r="H412" s="171"/>
      <c r="I412" s="172">
        <f>ROUND(E412*H412,2)</f>
        <v>0</v>
      </c>
      <c r="J412" s="171"/>
      <c r="K412" s="172">
        <f>ROUND(E412*J412,2)</f>
        <v>0</v>
      </c>
      <c r="L412" s="172">
        <v>21</v>
      </c>
      <c r="M412" s="172">
        <f>G412*(1+L412/100)</f>
        <v>0</v>
      </c>
      <c r="N412" s="172">
        <v>1.17E-2</v>
      </c>
      <c r="O412" s="172">
        <f>ROUND(E412*N412,2)</f>
        <v>0.01</v>
      </c>
      <c r="P412" s="172">
        <v>0</v>
      </c>
      <c r="Q412" s="172">
        <f>ROUND(E412*P412,2)</f>
        <v>0</v>
      </c>
      <c r="R412" s="172" t="s">
        <v>348</v>
      </c>
      <c r="S412" s="172" t="s">
        <v>157</v>
      </c>
      <c r="T412" s="173" t="s">
        <v>157</v>
      </c>
      <c r="U412" s="157">
        <v>2.06</v>
      </c>
      <c r="V412" s="157">
        <f>ROUND(E412*U412,2)</f>
        <v>2.06</v>
      </c>
      <c r="W412" s="157"/>
      <c r="X412" s="157" t="s">
        <v>189</v>
      </c>
      <c r="Y412" s="148"/>
      <c r="Z412" s="148"/>
      <c r="AA412" s="148"/>
      <c r="AB412" s="148"/>
      <c r="AC412" s="148"/>
      <c r="AD412" s="148"/>
      <c r="AE412" s="148"/>
      <c r="AF412" s="148"/>
      <c r="AG412" s="148" t="s">
        <v>190</v>
      </c>
      <c r="AH412" s="148"/>
      <c r="AI412" s="148"/>
      <c r="AJ412" s="148"/>
      <c r="AK412" s="148"/>
      <c r="AL412" s="148"/>
      <c r="AM412" s="148"/>
      <c r="AN412" s="148"/>
      <c r="AO412" s="148"/>
      <c r="AP412" s="148"/>
      <c r="AQ412" s="148"/>
      <c r="AR412" s="148"/>
      <c r="AS412" s="148"/>
      <c r="AT412" s="148"/>
      <c r="AU412" s="148"/>
      <c r="AV412" s="148"/>
      <c r="AW412" s="148"/>
      <c r="AX412" s="148"/>
      <c r="AY412" s="148"/>
      <c r="AZ412" s="148"/>
      <c r="BA412" s="148"/>
      <c r="BB412" s="148"/>
      <c r="BC412" s="148"/>
      <c r="BD412" s="148"/>
      <c r="BE412" s="148"/>
      <c r="BF412" s="148"/>
      <c r="BG412" s="148"/>
      <c r="BH412" s="148"/>
    </row>
    <row r="413" spans="1:60" outlineLevel="1" x14ac:dyDescent="0.25">
      <c r="A413" s="155"/>
      <c r="B413" s="156"/>
      <c r="C413" s="249" t="s">
        <v>563</v>
      </c>
      <c r="D413" s="250"/>
      <c r="E413" s="250"/>
      <c r="F413" s="250"/>
      <c r="G413" s="250"/>
      <c r="H413" s="157"/>
      <c r="I413" s="157"/>
      <c r="J413" s="157"/>
      <c r="K413" s="157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48"/>
      <c r="Z413" s="148"/>
      <c r="AA413" s="148"/>
      <c r="AB413" s="148"/>
      <c r="AC413" s="148"/>
      <c r="AD413" s="148"/>
      <c r="AE413" s="148"/>
      <c r="AF413" s="148"/>
      <c r="AG413" s="148" t="s">
        <v>192</v>
      </c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8"/>
      <c r="AR413" s="148"/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8"/>
      <c r="BC413" s="148"/>
      <c r="BD413" s="148"/>
      <c r="BE413" s="148"/>
      <c r="BF413" s="148"/>
      <c r="BG413" s="148"/>
      <c r="BH413" s="148"/>
    </row>
    <row r="414" spans="1:60" outlineLevel="1" x14ac:dyDescent="0.25">
      <c r="A414" s="155"/>
      <c r="B414" s="156"/>
      <c r="C414" s="177" t="s">
        <v>564</v>
      </c>
      <c r="D414" s="158"/>
      <c r="E414" s="159">
        <v>1</v>
      </c>
      <c r="F414" s="157"/>
      <c r="G414" s="157"/>
      <c r="H414" s="157"/>
      <c r="I414" s="157"/>
      <c r="J414" s="157"/>
      <c r="K414" s="157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  <c r="X414" s="157"/>
      <c r="Y414" s="148"/>
      <c r="Z414" s="148"/>
      <c r="AA414" s="148"/>
      <c r="AB414" s="148"/>
      <c r="AC414" s="148"/>
      <c r="AD414" s="148"/>
      <c r="AE414" s="148"/>
      <c r="AF414" s="148"/>
      <c r="AG414" s="148" t="s">
        <v>146</v>
      </c>
      <c r="AH414" s="148">
        <v>0</v>
      </c>
      <c r="AI414" s="148"/>
      <c r="AJ414" s="148"/>
      <c r="AK414" s="148"/>
      <c r="AL414" s="148"/>
      <c r="AM414" s="148"/>
      <c r="AN414" s="148"/>
      <c r="AO414" s="148"/>
      <c r="AP414" s="148"/>
      <c r="AQ414" s="148"/>
      <c r="AR414" s="148"/>
      <c r="AS414" s="148"/>
      <c r="AT414" s="148"/>
      <c r="AU414" s="148"/>
      <c r="AV414" s="148"/>
      <c r="AW414" s="148"/>
      <c r="AX414" s="148"/>
      <c r="AY414" s="148"/>
      <c r="AZ414" s="148"/>
      <c r="BA414" s="148"/>
      <c r="BB414" s="148"/>
      <c r="BC414" s="148"/>
      <c r="BD414" s="148"/>
      <c r="BE414" s="148"/>
      <c r="BF414" s="148"/>
      <c r="BG414" s="148"/>
      <c r="BH414" s="148"/>
    </row>
    <row r="415" spans="1:60" outlineLevel="1" x14ac:dyDescent="0.25">
      <c r="A415" s="155"/>
      <c r="B415" s="156"/>
      <c r="C415" s="240"/>
      <c r="D415" s="241"/>
      <c r="E415" s="241"/>
      <c r="F415" s="241"/>
      <c r="G415" s="241"/>
      <c r="H415" s="157"/>
      <c r="I415" s="157"/>
      <c r="J415" s="157"/>
      <c r="K415" s="157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  <c r="X415" s="157"/>
      <c r="Y415" s="148"/>
      <c r="Z415" s="148"/>
      <c r="AA415" s="148"/>
      <c r="AB415" s="148"/>
      <c r="AC415" s="148"/>
      <c r="AD415" s="148"/>
      <c r="AE415" s="148"/>
      <c r="AF415" s="148"/>
      <c r="AG415" s="148" t="s">
        <v>147</v>
      </c>
      <c r="AH415" s="148"/>
      <c r="AI415" s="148"/>
      <c r="AJ415" s="148"/>
      <c r="AK415" s="148"/>
      <c r="AL415" s="148"/>
      <c r="AM415" s="148"/>
      <c r="AN415" s="148"/>
      <c r="AO415" s="148"/>
      <c r="AP415" s="148"/>
      <c r="AQ415" s="148"/>
      <c r="AR415" s="148"/>
      <c r="AS415" s="148"/>
      <c r="AT415" s="148"/>
      <c r="AU415" s="148"/>
      <c r="AV415" s="148"/>
      <c r="AW415" s="148"/>
      <c r="AX415" s="148"/>
      <c r="AY415" s="148"/>
      <c r="AZ415" s="148"/>
      <c r="BA415" s="148"/>
      <c r="BB415" s="148"/>
      <c r="BC415" s="148"/>
      <c r="BD415" s="148"/>
      <c r="BE415" s="148"/>
      <c r="BF415" s="148"/>
      <c r="BG415" s="148"/>
      <c r="BH415" s="148"/>
    </row>
    <row r="416" spans="1:60" outlineLevel="1" x14ac:dyDescent="0.25">
      <c r="A416" s="167">
        <v>104</v>
      </c>
      <c r="B416" s="168" t="s">
        <v>565</v>
      </c>
      <c r="C416" s="176" t="s">
        <v>566</v>
      </c>
      <c r="D416" s="169" t="s">
        <v>196</v>
      </c>
      <c r="E416" s="170">
        <v>2</v>
      </c>
      <c r="F416" s="171"/>
      <c r="G416" s="172">
        <f>ROUND(E416*F416,2)</f>
        <v>0</v>
      </c>
      <c r="H416" s="171"/>
      <c r="I416" s="172">
        <f>ROUND(E416*H416,2)</f>
        <v>0</v>
      </c>
      <c r="J416" s="171"/>
      <c r="K416" s="172">
        <f>ROUND(E416*J416,2)</f>
        <v>0</v>
      </c>
      <c r="L416" s="172">
        <v>21</v>
      </c>
      <c r="M416" s="172">
        <f>G416*(1+L416/100)</f>
        <v>0</v>
      </c>
      <c r="N416" s="172">
        <v>1.32E-2</v>
      </c>
      <c r="O416" s="172">
        <f>ROUND(E416*N416,2)</f>
        <v>0.03</v>
      </c>
      <c r="P416" s="172">
        <v>0</v>
      </c>
      <c r="Q416" s="172">
        <f>ROUND(E416*P416,2)</f>
        <v>0</v>
      </c>
      <c r="R416" s="172" t="s">
        <v>348</v>
      </c>
      <c r="S416" s="172" t="s">
        <v>157</v>
      </c>
      <c r="T416" s="173" t="s">
        <v>157</v>
      </c>
      <c r="U416" s="157">
        <v>0.18</v>
      </c>
      <c r="V416" s="157">
        <f>ROUND(E416*U416,2)</f>
        <v>0.36</v>
      </c>
      <c r="W416" s="157"/>
      <c r="X416" s="157" t="s">
        <v>189</v>
      </c>
      <c r="Y416" s="148"/>
      <c r="Z416" s="148"/>
      <c r="AA416" s="148"/>
      <c r="AB416" s="148"/>
      <c r="AC416" s="148"/>
      <c r="AD416" s="148"/>
      <c r="AE416" s="148"/>
      <c r="AF416" s="148"/>
      <c r="AG416" s="148" t="s">
        <v>190</v>
      </c>
      <c r="AH416" s="148"/>
      <c r="AI416" s="148"/>
      <c r="AJ416" s="148"/>
      <c r="AK416" s="148"/>
      <c r="AL416" s="148"/>
      <c r="AM416" s="148"/>
      <c r="AN416" s="148"/>
      <c r="AO416" s="148"/>
      <c r="AP416" s="148"/>
      <c r="AQ416" s="148"/>
      <c r="AR416" s="148"/>
      <c r="AS416" s="148"/>
      <c r="AT416" s="148"/>
      <c r="AU416" s="148"/>
      <c r="AV416" s="148"/>
      <c r="AW416" s="148"/>
      <c r="AX416" s="148"/>
      <c r="AY416" s="148"/>
      <c r="AZ416" s="148"/>
      <c r="BA416" s="148"/>
      <c r="BB416" s="148"/>
      <c r="BC416" s="148"/>
      <c r="BD416" s="148"/>
      <c r="BE416" s="148"/>
      <c r="BF416" s="148"/>
      <c r="BG416" s="148"/>
      <c r="BH416" s="148"/>
    </row>
    <row r="417" spans="1:60" outlineLevel="1" x14ac:dyDescent="0.25">
      <c r="A417" s="155"/>
      <c r="B417" s="156"/>
      <c r="C417" s="177" t="s">
        <v>567</v>
      </c>
      <c r="D417" s="158"/>
      <c r="E417" s="159">
        <v>2</v>
      </c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48"/>
      <c r="Z417" s="148"/>
      <c r="AA417" s="148"/>
      <c r="AB417" s="148"/>
      <c r="AC417" s="148"/>
      <c r="AD417" s="148"/>
      <c r="AE417" s="148"/>
      <c r="AF417" s="148"/>
      <c r="AG417" s="148" t="s">
        <v>146</v>
      </c>
      <c r="AH417" s="148">
        <v>0</v>
      </c>
      <c r="AI417" s="148"/>
      <c r="AJ417" s="148"/>
      <c r="AK417" s="148"/>
      <c r="AL417" s="148"/>
      <c r="AM417" s="148"/>
      <c r="AN417" s="148"/>
      <c r="AO417" s="148"/>
      <c r="AP417" s="148"/>
      <c r="AQ417" s="148"/>
      <c r="AR417" s="148"/>
      <c r="AS417" s="148"/>
      <c r="AT417" s="148"/>
      <c r="AU417" s="148"/>
      <c r="AV417" s="148"/>
      <c r="AW417" s="148"/>
      <c r="AX417" s="148"/>
      <c r="AY417" s="148"/>
      <c r="AZ417" s="148"/>
      <c r="BA417" s="148"/>
      <c r="BB417" s="148"/>
      <c r="BC417" s="148"/>
      <c r="BD417" s="148"/>
      <c r="BE417" s="148"/>
      <c r="BF417" s="148"/>
      <c r="BG417" s="148"/>
      <c r="BH417" s="148"/>
    </row>
    <row r="418" spans="1:60" outlineLevel="1" x14ac:dyDescent="0.25">
      <c r="A418" s="155"/>
      <c r="B418" s="156"/>
      <c r="C418" s="240"/>
      <c r="D418" s="241"/>
      <c r="E418" s="241"/>
      <c r="F418" s="241"/>
      <c r="G418" s="241"/>
      <c r="H418" s="157"/>
      <c r="I418" s="157"/>
      <c r="J418" s="157"/>
      <c r="K418" s="157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  <c r="X418" s="157"/>
      <c r="Y418" s="148"/>
      <c r="Z418" s="148"/>
      <c r="AA418" s="148"/>
      <c r="AB418" s="148"/>
      <c r="AC418" s="148"/>
      <c r="AD418" s="148"/>
      <c r="AE418" s="148"/>
      <c r="AF418" s="148"/>
      <c r="AG418" s="148" t="s">
        <v>147</v>
      </c>
      <c r="AH418" s="148"/>
      <c r="AI418" s="148"/>
      <c r="AJ418" s="148"/>
      <c r="AK418" s="148"/>
      <c r="AL418" s="148"/>
      <c r="AM418" s="148"/>
      <c r="AN418" s="148"/>
      <c r="AO418" s="148"/>
      <c r="AP418" s="148"/>
      <c r="AQ418" s="148"/>
      <c r="AR418" s="148"/>
      <c r="AS418" s="148"/>
      <c r="AT418" s="148"/>
      <c r="AU418" s="148"/>
      <c r="AV418" s="148"/>
      <c r="AW418" s="148"/>
      <c r="AX418" s="148"/>
      <c r="AY418" s="148"/>
      <c r="AZ418" s="148"/>
      <c r="BA418" s="148"/>
      <c r="BB418" s="148"/>
      <c r="BC418" s="148"/>
      <c r="BD418" s="148"/>
      <c r="BE418" s="148"/>
      <c r="BF418" s="148"/>
      <c r="BG418" s="148"/>
      <c r="BH418" s="148"/>
    </row>
    <row r="419" spans="1:60" outlineLevel="1" x14ac:dyDescent="0.25">
      <c r="A419" s="167">
        <v>105</v>
      </c>
      <c r="B419" s="168" t="s">
        <v>568</v>
      </c>
      <c r="C419" s="176" t="s">
        <v>569</v>
      </c>
      <c r="D419" s="169" t="s">
        <v>212</v>
      </c>
      <c r="E419" s="170">
        <v>0.1</v>
      </c>
      <c r="F419" s="171"/>
      <c r="G419" s="172">
        <f>ROUND(E419*F419,2)</f>
        <v>0</v>
      </c>
      <c r="H419" s="171"/>
      <c r="I419" s="172">
        <f>ROUND(E419*H419,2)</f>
        <v>0</v>
      </c>
      <c r="J419" s="171"/>
      <c r="K419" s="172">
        <f>ROUND(E419*J419,2)</f>
        <v>0</v>
      </c>
      <c r="L419" s="172">
        <v>21</v>
      </c>
      <c r="M419" s="172">
        <f>G419*(1+L419/100)</f>
        <v>0</v>
      </c>
      <c r="N419" s="172">
        <v>2.5249999999999999</v>
      </c>
      <c r="O419" s="172">
        <f>ROUND(E419*N419,2)</f>
        <v>0.25</v>
      </c>
      <c r="P419" s="172">
        <v>0</v>
      </c>
      <c r="Q419" s="172">
        <f>ROUND(E419*P419,2)</f>
        <v>0</v>
      </c>
      <c r="R419" s="172" t="s">
        <v>348</v>
      </c>
      <c r="S419" s="172" t="s">
        <v>157</v>
      </c>
      <c r="T419" s="173" t="s">
        <v>157</v>
      </c>
      <c r="U419" s="157">
        <v>1.3029999999999999</v>
      </c>
      <c r="V419" s="157">
        <f>ROUND(E419*U419,2)</f>
        <v>0.13</v>
      </c>
      <c r="W419" s="157"/>
      <c r="X419" s="157" t="s">
        <v>189</v>
      </c>
      <c r="Y419" s="148"/>
      <c r="Z419" s="148"/>
      <c r="AA419" s="148"/>
      <c r="AB419" s="148"/>
      <c r="AC419" s="148"/>
      <c r="AD419" s="148"/>
      <c r="AE419" s="148"/>
      <c r="AF419" s="148"/>
      <c r="AG419" s="148" t="s">
        <v>190</v>
      </c>
      <c r="AH419" s="148"/>
      <c r="AI419" s="148"/>
      <c r="AJ419" s="148"/>
      <c r="AK419" s="148"/>
      <c r="AL419" s="148"/>
      <c r="AM419" s="148"/>
      <c r="AN419" s="148"/>
      <c r="AO419" s="148"/>
      <c r="AP419" s="148"/>
      <c r="AQ419" s="148"/>
      <c r="AR419" s="148"/>
      <c r="AS419" s="148"/>
      <c r="AT419" s="148"/>
      <c r="AU419" s="148"/>
      <c r="AV419" s="148"/>
      <c r="AW419" s="148"/>
      <c r="AX419" s="148"/>
      <c r="AY419" s="148"/>
      <c r="AZ419" s="148"/>
      <c r="BA419" s="148"/>
      <c r="BB419" s="148"/>
      <c r="BC419" s="148"/>
      <c r="BD419" s="148"/>
      <c r="BE419" s="148"/>
      <c r="BF419" s="148"/>
      <c r="BG419" s="148"/>
      <c r="BH419" s="148"/>
    </row>
    <row r="420" spans="1:60" outlineLevel="1" x14ac:dyDescent="0.25">
      <c r="A420" s="155"/>
      <c r="B420" s="156"/>
      <c r="C420" s="249" t="s">
        <v>411</v>
      </c>
      <c r="D420" s="250"/>
      <c r="E420" s="250"/>
      <c r="F420" s="250"/>
      <c r="G420" s="250"/>
      <c r="H420" s="157"/>
      <c r="I420" s="157"/>
      <c r="J420" s="157"/>
      <c r="K420" s="157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  <c r="X420" s="157"/>
      <c r="Y420" s="148"/>
      <c r="Z420" s="148"/>
      <c r="AA420" s="148"/>
      <c r="AB420" s="148"/>
      <c r="AC420" s="148"/>
      <c r="AD420" s="148"/>
      <c r="AE420" s="148"/>
      <c r="AF420" s="148"/>
      <c r="AG420" s="148" t="s">
        <v>192</v>
      </c>
      <c r="AH420" s="148"/>
      <c r="AI420" s="148"/>
      <c r="AJ420" s="148"/>
      <c r="AK420" s="148"/>
      <c r="AL420" s="148"/>
      <c r="AM420" s="148"/>
      <c r="AN420" s="148"/>
      <c r="AO420" s="148"/>
      <c r="AP420" s="148"/>
      <c r="AQ420" s="148"/>
      <c r="AR420" s="148"/>
      <c r="AS420" s="148"/>
      <c r="AT420" s="148"/>
      <c r="AU420" s="148"/>
      <c r="AV420" s="148"/>
      <c r="AW420" s="148"/>
      <c r="AX420" s="148"/>
      <c r="AY420" s="148"/>
      <c r="AZ420" s="148"/>
      <c r="BA420" s="148"/>
      <c r="BB420" s="148"/>
      <c r="BC420" s="148"/>
      <c r="BD420" s="148"/>
      <c r="BE420" s="148"/>
      <c r="BF420" s="148"/>
      <c r="BG420" s="148"/>
      <c r="BH420" s="148"/>
    </row>
    <row r="421" spans="1:60" outlineLevel="1" x14ac:dyDescent="0.25">
      <c r="A421" s="155"/>
      <c r="B421" s="156"/>
      <c r="C421" s="177" t="s">
        <v>570</v>
      </c>
      <c r="D421" s="158"/>
      <c r="E421" s="159">
        <v>0.1</v>
      </c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48"/>
      <c r="Z421" s="148"/>
      <c r="AA421" s="148"/>
      <c r="AB421" s="148"/>
      <c r="AC421" s="148"/>
      <c r="AD421" s="148"/>
      <c r="AE421" s="148"/>
      <c r="AF421" s="148"/>
      <c r="AG421" s="148" t="s">
        <v>146</v>
      </c>
      <c r="AH421" s="148">
        <v>0</v>
      </c>
      <c r="AI421" s="148"/>
      <c r="AJ421" s="148"/>
      <c r="AK421" s="148"/>
      <c r="AL421" s="148"/>
      <c r="AM421" s="148"/>
      <c r="AN421" s="148"/>
      <c r="AO421" s="148"/>
      <c r="AP421" s="148"/>
      <c r="AQ421" s="148"/>
      <c r="AR421" s="148"/>
      <c r="AS421" s="148"/>
      <c r="AT421" s="148"/>
      <c r="AU421" s="148"/>
      <c r="AV421" s="148"/>
      <c r="AW421" s="148"/>
      <c r="AX421" s="148"/>
      <c r="AY421" s="148"/>
      <c r="AZ421" s="148"/>
      <c r="BA421" s="148"/>
      <c r="BB421" s="148"/>
      <c r="BC421" s="148"/>
      <c r="BD421" s="148"/>
      <c r="BE421" s="148"/>
      <c r="BF421" s="148"/>
      <c r="BG421" s="148"/>
      <c r="BH421" s="148"/>
    </row>
    <row r="422" spans="1:60" outlineLevel="1" x14ac:dyDescent="0.25">
      <c r="A422" s="155"/>
      <c r="B422" s="156"/>
      <c r="C422" s="240"/>
      <c r="D422" s="241"/>
      <c r="E422" s="241"/>
      <c r="F422" s="241"/>
      <c r="G422" s="241"/>
      <c r="H422" s="157"/>
      <c r="I422" s="157"/>
      <c r="J422" s="157"/>
      <c r="K422" s="157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  <c r="X422" s="157"/>
      <c r="Y422" s="148"/>
      <c r="Z422" s="148"/>
      <c r="AA422" s="148"/>
      <c r="AB422" s="148"/>
      <c r="AC422" s="148"/>
      <c r="AD422" s="148"/>
      <c r="AE422" s="148"/>
      <c r="AF422" s="148"/>
      <c r="AG422" s="148" t="s">
        <v>147</v>
      </c>
      <c r="AH422" s="148"/>
      <c r="AI422" s="148"/>
      <c r="AJ422" s="148"/>
      <c r="AK422" s="148"/>
      <c r="AL422" s="148"/>
      <c r="AM422" s="148"/>
      <c r="AN422" s="148"/>
      <c r="AO422" s="148"/>
      <c r="AP422" s="148"/>
      <c r="AQ422" s="148"/>
      <c r="AR422" s="148"/>
      <c r="AS422" s="148"/>
      <c r="AT422" s="148"/>
      <c r="AU422" s="148"/>
      <c r="AV422" s="148"/>
      <c r="AW422" s="148"/>
      <c r="AX422" s="148"/>
      <c r="AY422" s="148"/>
      <c r="AZ422" s="148"/>
      <c r="BA422" s="148"/>
      <c r="BB422" s="148"/>
      <c r="BC422" s="148"/>
      <c r="BD422" s="148"/>
      <c r="BE422" s="148"/>
      <c r="BF422" s="148"/>
      <c r="BG422" s="148"/>
      <c r="BH422" s="148"/>
    </row>
    <row r="423" spans="1:60" ht="20.399999999999999" outlineLevel="1" x14ac:dyDescent="0.25">
      <c r="A423" s="167">
        <v>106</v>
      </c>
      <c r="B423" s="168" t="s">
        <v>571</v>
      </c>
      <c r="C423" s="176" t="s">
        <v>572</v>
      </c>
      <c r="D423" s="169" t="s">
        <v>196</v>
      </c>
      <c r="E423" s="170">
        <v>2.06</v>
      </c>
      <c r="F423" s="171"/>
      <c r="G423" s="172">
        <f>ROUND(E423*F423,2)</f>
        <v>0</v>
      </c>
      <c r="H423" s="171"/>
      <c r="I423" s="172">
        <f>ROUND(E423*H423,2)</f>
        <v>0</v>
      </c>
      <c r="J423" s="171"/>
      <c r="K423" s="172">
        <f>ROUND(E423*J423,2)</f>
        <v>0</v>
      </c>
      <c r="L423" s="172">
        <v>21</v>
      </c>
      <c r="M423" s="172">
        <f>G423*(1+L423/100)</f>
        <v>0</v>
      </c>
      <c r="N423" s="172">
        <v>3.2100000000000002E-3</v>
      </c>
      <c r="O423" s="172">
        <f>ROUND(E423*N423,2)</f>
        <v>0.01</v>
      </c>
      <c r="P423" s="172">
        <v>0</v>
      </c>
      <c r="Q423" s="172">
        <f>ROUND(E423*P423,2)</f>
        <v>0</v>
      </c>
      <c r="R423" s="172" t="s">
        <v>321</v>
      </c>
      <c r="S423" s="172" t="s">
        <v>157</v>
      </c>
      <c r="T423" s="173" t="s">
        <v>157</v>
      </c>
      <c r="U423" s="157">
        <v>0</v>
      </c>
      <c r="V423" s="157">
        <f>ROUND(E423*U423,2)</f>
        <v>0</v>
      </c>
      <c r="W423" s="157"/>
      <c r="X423" s="157" t="s">
        <v>322</v>
      </c>
      <c r="Y423" s="148"/>
      <c r="Z423" s="148"/>
      <c r="AA423" s="148"/>
      <c r="AB423" s="148"/>
      <c r="AC423" s="148"/>
      <c r="AD423" s="148"/>
      <c r="AE423" s="148"/>
      <c r="AF423" s="148"/>
      <c r="AG423" s="148" t="s">
        <v>323</v>
      </c>
      <c r="AH423" s="148"/>
      <c r="AI423" s="148"/>
      <c r="AJ423" s="148"/>
      <c r="AK423" s="148"/>
      <c r="AL423" s="148"/>
      <c r="AM423" s="148"/>
      <c r="AN423" s="148"/>
      <c r="AO423" s="148"/>
      <c r="AP423" s="148"/>
      <c r="AQ423" s="148"/>
      <c r="AR423" s="148"/>
      <c r="AS423" s="148"/>
      <c r="AT423" s="148"/>
      <c r="AU423" s="148"/>
      <c r="AV423" s="148"/>
      <c r="AW423" s="148"/>
      <c r="AX423" s="148"/>
      <c r="AY423" s="148"/>
      <c r="AZ423" s="148"/>
      <c r="BA423" s="148"/>
      <c r="BB423" s="148"/>
      <c r="BC423" s="148"/>
      <c r="BD423" s="148"/>
      <c r="BE423" s="148"/>
      <c r="BF423" s="148"/>
      <c r="BG423" s="148"/>
      <c r="BH423" s="148"/>
    </row>
    <row r="424" spans="1:60" outlineLevel="1" x14ac:dyDescent="0.25">
      <c r="A424" s="155"/>
      <c r="B424" s="156"/>
      <c r="C424" s="177" t="s">
        <v>573</v>
      </c>
      <c r="D424" s="158"/>
      <c r="E424" s="159">
        <v>2.06</v>
      </c>
      <c r="F424" s="157"/>
      <c r="G424" s="157"/>
      <c r="H424" s="157"/>
      <c r="I424" s="157"/>
      <c r="J424" s="157"/>
      <c r="K424" s="157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48"/>
      <c r="Z424" s="148"/>
      <c r="AA424" s="148"/>
      <c r="AB424" s="148"/>
      <c r="AC424" s="148"/>
      <c r="AD424" s="148"/>
      <c r="AE424" s="148"/>
      <c r="AF424" s="148"/>
      <c r="AG424" s="148" t="s">
        <v>146</v>
      </c>
      <c r="AH424" s="148">
        <v>0</v>
      </c>
      <c r="AI424" s="148"/>
      <c r="AJ424" s="148"/>
      <c r="AK424" s="148"/>
      <c r="AL424" s="148"/>
      <c r="AM424" s="148"/>
      <c r="AN424" s="148"/>
      <c r="AO424" s="148"/>
      <c r="AP424" s="148"/>
      <c r="AQ424" s="148"/>
      <c r="AR424" s="148"/>
      <c r="AS424" s="148"/>
      <c r="AT424" s="148"/>
      <c r="AU424" s="148"/>
      <c r="AV424" s="148"/>
      <c r="AW424" s="148"/>
      <c r="AX424" s="148"/>
      <c r="AY424" s="148"/>
      <c r="AZ424" s="148"/>
      <c r="BA424" s="148"/>
      <c r="BB424" s="148"/>
      <c r="BC424" s="148"/>
      <c r="BD424" s="148"/>
      <c r="BE424" s="148"/>
      <c r="BF424" s="148"/>
      <c r="BG424" s="148"/>
      <c r="BH424" s="148"/>
    </row>
    <row r="425" spans="1:60" outlineLevel="1" x14ac:dyDescent="0.25">
      <c r="A425" s="155"/>
      <c r="B425" s="156"/>
      <c r="C425" s="240"/>
      <c r="D425" s="241"/>
      <c r="E425" s="241"/>
      <c r="F425" s="241"/>
      <c r="G425" s="241"/>
      <c r="H425" s="157"/>
      <c r="I425" s="157"/>
      <c r="J425" s="157"/>
      <c r="K425" s="157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48"/>
      <c r="Z425" s="148"/>
      <c r="AA425" s="148"/>
      <c r="AB425" s="148"/>
      <c r="AC425" s="148"/>
      <c r="AD425" s="148"/>
      <c r="AE425" s="148"/>
      <c r="AF425" s="148"/>
      <c r="AG425" s="148" t="s">
        <v>147</v>
      </c>
      <c r="AH425" s="148"/>
      <c r="AI425" s="148"/>
      <c r="AJ425" s="148"/>
      <c r="AK425" s="148"/>
      <c r="AL425" s="148"/>
      <c r="AM425" s="148"/>
      <c r="AN425" s="148"/>
      <c r="AO425" s="148"/>
      <c r="AP425" s="148"/>
      <c r="AQ425" s="148"/>
      <c r="AR425" s="148"/>
      <c r="AS425" s="148"/>
      <c r="AT425" s="148"/>
      <c r="AU425" s="148"/>
      <c r="AV425" s="148"/>
      <c r="AW425" s="148"/>
      <c r="AX425" s="148"/>
      <c r="AY425" s="148"/>
      <c r="AZ425" s="148"/>
      <c r="BA425" s="148"/>
      <c r="BB425" s="148"/>
      <c r="BC425" s="148"/>
      <c r="BD425" s="148"/>
      <c r="BE425" s="148"/>
      <c r="BF425" s="148"/>
      <c r="BG425" s="148"/>
      <c r="BH425" s="148"/>
    </row>
    <row r="426" spans="1:60" ht="20.399999999999999" outlineLevel="1" x14ac:dyDescent="0.25">
      <c r="A426" s="167">
        <v>107</v>
      </c>
      <c r="B426" s="168" t="s">
        <v>574</v>
      </c>
      <c r="C426" s="176" t="s">
        <v>575</v>
      </c>
      <c r="D426" s="169" t="s">
        <v>196</v>
      </c>
      <c r="E426" s="170">
        <v>2.06</v>
      </c>
      <c r="F426" s="171"/>
      <c r="G426" s="172">
        <f>ROUND(E426*F426,2)</f>
        <v>0</v>
      </c>
      <c r="H426" s="171"/>
      <c r="I426" s="172">
        <f>ROUND(E426*H426,2)</f>
        <v>0</v>
      </c>
      <c r="J426" s="171"/>
      <c r="K426" s="172">
        <f>ROUND(E426*J426,2)</f>
        <v>0</v>
      </c>
      <c r="L426" s="172">
        <v>21</v>
      </c>
      <c r="M426" s="172">
        <f>G426*(1+L426/100)</f>
        <v>0</v>
      </c>
      <c r="N426" s="172">
        <v>5.0400000000000002E-3</v>
      </c>
      <c r="O426" s="172">
        <f>ROUND(E426*N426,2)</f>
        <v>0.01</v>
      </c>
      <c r="P426" s="172">
        <v>0</v>
      </c>
      <c r="Q426" s="172">
        <f>ROUND(E426*P426,2)</f>
        <v>0</v>
      </c>
      <c r="R426" s="172" t="s">
        <v>321</v>
      </c>
      <c r="S426" s="172" t="s">
        <v>157</v>
      </c>
      <c r="T426" s="173" t="s">
        <v>157</v>
      </c>
      <c r="U426" s="157">
        <v>0</v>
      </c>
      <c r="V426" s="157">
        <f>ROUND(E426*U426,2)</f>
        <v>0</v>
      </c>
      <c r="W426" s="157"/>
      <c r="X426" s="157" t="s">
        <v>322</v>
      </c>
      <c r="Y426" s="148"/>
      <c r="Z426" s="148"/>
      <c r="AA426" s="148"/>
      <c r="AB426" s="148"/>
      <c r="AC426" s="148"/>
      <c r="AD426" s="148"/>
      <c r="AE426" s="148"/>
      <c r="AF426" s="148"/>
      <c r="AG426" s="148" t="s">
        <v>323</v>
      </c>
      <c r="AH426" s="148"/>
      <c r="AI426" s="148"/>
      <c r="AJ426" s="148"/>
      <c r="AK426" s="148"/>
      <c r="AL426" s="148"/>
      <c r="AM426" s="148"/>
      <c r="AN426" s="148"/>
      <c r="AO426" s="148"/>
      <c r="AP426" s="148"/>
      <c r="AQ426" s="148"/>
      <c r="AR426" s="148"/>
      <c r="AS426" s="148"/>
      <c r="AT426" s="148"/>
      <c r="AU426" s="148"/>
      <c r="AV426" s="148"/>
      <c r="AW426" s="148"/>
      <c r="AX426" s="148"/>
      <c r="AY426" s="148"/>
      <c r="AZ426" s="148"/>
      <c r="BA426" s="148"/>
      <c r="BB426" s="148"/>
      <c r="BC426" s="148"/>
      <c r="BD426" s="148"/>
      <c r="BE426" s="148"/>
      <c r="BF426" s="148"/>
      <c r="BG426" s="148"/>
      <c r="BH426" s="148"/>
    </row>
    <row r="427" spans="1:60" outlineLevel="1" x14ac:dyDescent="0.25">
      <c r="A427" s="155"/>
      <c r="B427" s="156"/>
      <c r="C427" s="177" t="s">
        <v>576</v>
      </c>
      <c r="D427" s="158"/>
      <c r="E427" s="159">
        <v>2.06</v>
      </c>
      <c r="F427" s="157"/>
      <c r="G427" s="157"/>
      <c r="H427" s="157"/>
      <c r="I427" s="157"/>
      <c r="J427" s="157"/>
      <c r="K427" s="157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48"/>
      <c r="Z427" s="148"/>
      <c r="AA427" s="148"/>
      <c r="AB427" s="148"/>
      <c r="AC427" s="148"/>
      <c r="AD427" s="148"/>
      <c r="AE427" s="148"/>
      <c r="AF427" s="148"/>
      <c r="AG427" s="148" t="s">
        <v>146</v>
      </c>
      <c r="AH427" s="148">
        <v>0</v>
      </c>
      <c r="AI427" s="148"/>
      <c r="AJ427" s="148"/>
      <c r="AK427" s="148"/>
      <c r="AL427" s="148"/>
      <c r="AM427" s="148"/>
      <c r="AN427" s="148"/>
      <c r="AO427" s="148"/>
      <c r="AP427" s="148"/>
      <c r="AQ427" s="148"/>
      <c r="AR427" s="148"/>
      <c r="AS427" s="148"/>
      <c r="AT427" s="148"/>
      <c r="AU427" s="148"/>
      <c r="AV427" s="148"/>
      <c r="AW427" s="148"/>
      <c r="AX427" s="148"/>
      <c r="AY427" s="148"/>
      <c r="AZ427" s="148"/>
      <c r="BA427" s="148"/>
      <c r="BB427" s="148"/>
      <c r="BC427" s="148"/>
      <c r="BD427" s="148"/>
      <c r="BE427" s="148"/>
      <c r="BF427" s="148"/>
      <c r="BG427" s="148"/>
      <c r="BH427" s="148"/>
    </row>
    <row r="428" spans="1:60" outlineLevel="1" x14ac:dyDescent="0.25">
      <c r="A428" s="155"/>
      <c r="B428" s="156"/>
      <c r="C428" s="240"/>
      <c r="D428" s="241"/>
      <c r="E428" s="241"/>
      <c r="F428" s="241"/>
      <c r="G428" s="241"/>
      <c r="H428" s="157"/>
      <c r="I428" s="157"/>
      <c r="J428" s="157"/>
      <c r="K428" s="157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48"/>
      <c r="Z428" s="148"/>
      <c r="AA428" s="148"/>
      <c r="AB428" s="148"/>
      <c r="AC428" s="148"/>
      <c r="AD428" s="148"/>
      <c r="AE428" s="148"/>
      <c r="AF428" s="148"/>
      <c r="AG428" s="148" t="s">
        <v>147</v>
      </c>
      <c r="AH428" s="148"/>
      <c r="AI428" s="148"/>
      <c r="AJ428" s="148"/>
      <c r="AK428" s="148"/>
      <c r="AL428" s="148"/>
      <c r="AM428" s="148"/>
      <c r="AN428" s="148"/>
      <c r="AO428" s="148"/>
      <c r="AP428" s="148"/>
      <c r="AQ428" s="148"/>
      <c r="AR428" s="148"/>
      <c r="AS428" s="148"/>
      <c r="AT428" s="148"/>
      <c r="AU428" s="148"/>
      <c r="AV428" s="148"/>
      <c r="AW428" s="148"/>
      <c r="AX428" s="148"/>
      <c r="AY428" s="148"/>
      <c r="AZ428" s="148"/>
      <c r="BA428" s="148"/>
      <c r="BB428" s="148"/>
      <c r="BC428" s="148"/>
      <c r="BD428" s="148"/>
      <c r="BE428" s="148"/>
      <c r="BF428" s="148"/>
      <c r="BG428" s="148"/>
      <c r="BH428" s="148"/>
    </row>
    <row r="429" spans="1:60" ht="20.399999999999999" outlineLevel="1" x14ac:dyDescent="0.25">
      <c r="A429" s="167">
        <v>108</v>
      </c>
      <c r="B429" s="168" t="s">
        <v>577</v>
      </c>
      <c r="C429" s="176" t="s">
        <v>578</v>
      </c>
      <c r="D429" s="169" t="s">
        <v>196</v>
      </c>
      <c r="E429" s="170">
        <v>1.0149999999999999</v>
      </c>
      <c r="F429" s="171"/>
      <c r="G429" s="172">
        <f>ROUND(E429*F429,2)</f>
        <v>0</v>
      </c>
      <c r="H429" s="171"/>
      <c r="I429" s="172">
        <f>ROUND(E429*H429,2)</f>
        <v>0</v>
      </c>
      <c r="J429" s="171"/>
      <c r="K429" s="172">
        <f>ROUND(E429*J429,2)</f>
        <v>0</v>
      </c>
      <c r="L429" s="172">
        <v>21</v>
      </c>
      <c r="M429" s="172">
        <f>G429*(1+L429/100)</f>
        <v>0</v>
      </c>
      <c r="N429" s="172">
        <v>0</v>
      </c>
      <c r="O429" s="172">
        <f>ROUND(E429*N429,2)</f>
        <v>0</v>
      </c>
      <c r="P429" s="172">
        <v>0</v>
      </c>
      <c r="Q429" s="172">
        <f>ROUND(E429*P429,2)</f>
        <v>0</v>
      </c>
      <c r="R429" s="172" t="s">
        <v>321</v>
      </c>
      <c r="S429" s="172" t="s">
        <v>157</v>
      </c>
      <c r="T429" s="173" t="s">
        <v>157</v>
      </c>
      <c r="U429" s="157">
        <v>0</v>
      </c>
      <c r="V429" s="157">
        <f>ROUND(E429*U429,2)</f>
        <v>0</v>
      </c>
      <c r="W429" s="157"/>
      <c r="X429" s="157" t="s">
        <v>322</v>
      </c>
      <c r="Y429" s="148"/>
      <c r="Z429" s="148"/>
      <c r="AA429" s="148"/>
      <c r="AB429" s="148"/>
      <c r="AC429" s="148"/>
      <c r="AD429" s="148"/>
      <c r="AE429" s="148"/>
      <c r="AF429" s="148"/>
      <c r="AG429" s="148" t="s">
        <v>323</v>
      </c>
      <c r="AH429" s="148"/>
      <c r="AI429" s="148"/>
      <c r="AJ429" s="148"/>
      <c r="AK429" s="148"/>
      <c r="AL429" s="148"/>
      <c r="AM429" s="148"/>
      <c r="AN429" s="148"/>
      <c r="AO429" s="148"/>
      <c r="AP429" s="148"/>
      <c r="AQ429" s="148"/>
      <c r="AR429" s="148"/>
      <c r="AS429" s="148"/>
      <c r="AT429" s="148"/>
      <c r="AU429" s="148"/>
      <c r="AV429" s="148"/>
      <c r="AW429" s="148"/>
      <c r="AX429" s="148"/>
      <c r="AY429" s="148"/>
      <c r="AZ429" s="148"/>
      <c r="BA429" s="148"/>
      <c r="BB429" s="148"/>
      <c r="BC429" s="148"/>
      <c r="BD429" s="148"/>
      <c r="BE429" s="148"/>
      <c r="BF429" s="148"/>
      <c r="BG429" s="148"/>
      <c r="BH429" s="148"/>
    </row>
    <row r="430" spans="1:60" outlineLevel="1" x14ac:dyDescent="0.25">
      <c r="A430" s="155"/>
      <c r="B430" s="156"/>
      <c r="C430" s="177" t="s">
        <v>579</v>
      </c>
      <c r="D430" s="158"/>
      <c r="E430" s="159">
        <v>1.0149999999999999</v>
      </c>
      <c r="F430" s="157"/>
      <c r="G430" s="157"/>
      <c r="H430" s="157"/>
      <c r="I430" s="157"/>
      <c r="J430" s="157"/>
      <c r="K430" s="157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48"/>
      <c r="Z430" s="148"/>
      <c r="AA430" s="148"/>
      <c r="AB430" s="148"/>
      <c r="AC430" s="148"/>
      <c r="AD430" s="148"/>
      <c r="AE430" s="148"/>
      <c r="AF430" s="148"/>
      <c r="AG430" s="148" t="s">
        <v>146</v>
      </c>
      <c r="AH430" s="148">
        <v>0</v>
      </c>
      <c r="AI430" s="148"/>
      <c r="AJ430" s="148"/>
      <c r="AK430" s="148"/>
      <c r="AL430" s="148"/>
      <c r="AM430" s="148"/>
      <c r="AN430" s="148"/>
      <c r="AO430" s="148"/>
      <c r="AP430" s="148"/>
      <c r="AQ430" s="148"/>
      <c r="AR430" s="148"/>
      <c r="AS430" s="148"/>
      <c r="AT430" s="148"/>
      <c r="AU430" s="148"/>
      <c r="AV430" s="148"/>
      <c r="AW430" s="148"/>
      <c r="AX430" s="148"/>
      <c r="AY430" s="148"/>
      <c r="AZ430" s="148"/>
      <c r="BA430" s="148"/>
      <c r="BB430" s="148"/>
      <c r="BC430" s="148"/>
      <c r="BD430" s="148"/>
      <c r="BE430" s="148"/>
      <c r="BF430" s="148"/>
      <c r="BG430" s="148"/>
      <c r="BH430" s="148"/>
    </row>
    <row r="431" spans="1:60" outlineLevel="1" x14ac:dyDescent="0.25">
      <c r="A431" s="155"/>
      <c r="B431" s="156"/>
      <c r="C431" s="240"/>
      <c r="D431" s="241"/>
      <c r="E431" s="241"/>
      <c r="F431" s="241"/>
      <c r="G431" s="241"/>
      <c r="H431" s="157"/>
      <c r="I431" s="157"/>
      <c r="J431" s="157"/>
      <c r="K431" s="157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48"/>
      <c r="Z431" s="148"/>
      <c r="AA431" s="148"/>
      <c r="AB431" s="148"/>
      <c r="AC431" s="148"/>
      <c r="AD431" s="148"/>
      <c r="AE431" s="148"/>
      <c r="AF431" s="148"/>
      <c r="AG431" s="148" t="s">
        <v>147</v>
      </c>
      <c r="AH431" s="148"/>
      <c r="AI431" s="148"/>
      <c r="AJ431" s="148"/>
      <c r="AK431" s="148"/>
      <c r="AL431" s="148"/>
      <c r="AM431" s="148"/>
      <c r="AN431" s="148"/>
      <c r="AO431" s="148"/>
      <c r="AP431" s="148"/>
      <c r="AQ431" s="148"/>
      <c r="AR431" s="148"/>
      <c r="AS431" s="148"/>
      <c r="AT431" s="148"/>
      <c r="AU431" s="148"/>
      <c r="AV431" s="148"/>
      <c r="AW431" s="148"/>
      <c r="AX431" s="148"/>
      <c r="AY431" s="148"/>
      <c r="AZ431" s="148"/>
      <c r="BA431" s="148"/>
      <c r="BB431" s="148"/>
      <c r="BC431" s="148"/>
      <c r="BD431" s="148"/>
      <c r="BE431" s="148"/>
      <c r="BF431" s="148"/>
      <c r="BG431" s="148"/>
      <c r="BH431" s="148"/>
    </row>
    <row r="432" spans="1:60" outlineLevel="1" x14ac:dyDescent="0.25">
      <c r="A432" s="167">
        <v>109</v>
      </c>
      <c r="B432" s="168" t="s">
        <v>580</v>
      </c>
      <c r="C432" s="176" t="s">
        <v>581</v>
      </c>
      <c r="D432" s="169" t="s">
        <v>196</v>
      </c>
      <c r="E432" s="170">
        <v>2.0299999999999998</v>
      </c>
      <c r="F432" s="171"/>
      <c r="G432" s="172">
        <f>ROUND(E432*F432,2)</f>
        <v>0</v>
      </c>
      <c r="H432" s="171"/>
      <c r="I432" s="172">
        <f>ROUND(E432*H432,2)</f>
        <v>0</v>
      </c>
      <c r="J432" s="171"/>
      <c r="K432" s="172">
        <f>ROUND(E432*J432,2)</f>
        <v>0</v>
      </c>
      <c r="L432" s="172">
        <v>21</v>
      </c>
      <c r="M432" s="172">
        <f>G432*(1+L432/100)</f>
        <v>0</v>
      </c>
      <c r="N432" s="172">
        <v>0</v>
      </c>
      <c r="O432" s="172">
        <f>ROUND(E432*N432,2)</f>
        <v>0</v>
      </c>
      <c r="P432" s="172">
        <v>0</v>
      </c>
      <c r="Q432" s="172">
        <f>ROUND(E432*P432,2)</f>
        <v>0</v>
      </c>
      <c r="R432" s="172" t="s">
        <v>321</v>
      </c>
      <c r="S432" s="172" t="s">
        <v>157</v>
      </c>
      <c r="T432" s="173" t="s">
        <v>157</v>
      </c>
      <c r="U432" s="157">
        <v>0</v>
      </c>
      <c r="V432" s="157">
        <f>ROUND(E432*U432,2)</f>
        <v>0</v>
      </c>
      <c r="W432" s="157"/>
      <c r="X432" s="157" t="s">
        <v>322</v>
      </c>
      <c r="Y432" s="148"/>
      <c r="Z432" s="148"/>
      <c r="AA432" s="148"/>
      <c r="AB432" s="148"/>
      <c r="AC432" s="148"/>
      <c r="AD432" s="148"/>
      <c r="AE432" s="148"/>
      <c r="AF432" s="148"/>
      <c r="AG432" s="148" t="s">
        <v>323</v>
      </c>
      <c r="AH432" s="148"/>
      <c r="AI432" s="148"/>
      <c r="AJ432" s="148"/>
      <c r="AK432" s="148"/>
      <c r="AL432" s="148"/>
      <c r="AM432" s="148"/>
      <c r="AN432" s="148"/>
      <c r="AO432" s="148"/>
      <c r="AP432" s="148"/>
      <c r="AQ432" s="148"/>
      <c r="AR432" s="148"/>
      <c r="AS432" s="148"/>
      <c r="AT432" s="148"/>
      <c r="AU432" s="148"/>
      <c r="AV432" s="148"/>
      <c r="AW432" s="148"/>
      <c r="AX432" s="148"/>
      <c r="AY432" s="148"/>
      <c r="AZ432" s="148"/>
      <c r="BA432" s="148"/>
      <c r="BB432" s="148"/>
      <c r="BC432" s="148"/>
      <c r="BD432" s="148"/>
      <c r="BE432" s="148"/>
      <c r="BF432" s="148"/>
      <c r="BG432" s="148"/>
      <c r="BH432" s="148"/>
    </row>
    <row r="433" spans="1:60" outlineLevel="1" x14ac:dyDescent="0.25">
      <c r="A433" s="155"/>
      <c r="B433" s="156"/>
      <c r="C433" s="177" t="s">
        <v>582</v>
      </c>
      <c r="D433" s="158"/>
      <c r="E433" s="159">
        <v>2.0299999999999998</v>
      </c>
      <c r="F433" s="157"/>
      <c r="G433" s="157"/>
      <c r="H433" s="157"/>
      <c r="I433" s="157"/>
      <c r="J433" s="157"/>
      <c r="K433" s="157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48"/>
      <c r="Z433" s="148"/>
      <c r="AA433" s="148"/>
      <c r="AB433" s="148"/>
      <c r="AC433" s="148"/>
      <c r="AD433" s="148"/>
      <c r="AE433" s="148"/>
      <c r="AF433" s="148"/>
      <c r="AG433" s="148" t="s">
        <v>146</v>
      </c>
      <c r="AH433" s="148">
        <v>0</v>
      </c>
      <c r="AI433" s="148"/>
      <c r="AJ433" s="148"/>
      <c r="AK433" s="148"/>
      <c r="AL433" s="148"/>
      <c r="AM433" s="148"/>
      <c r="AN433" s="148"/>
      <c r="AO433" s="148"/>
      <c r="AP433" s="148"/>
      <c r="AQ433" s="148"/>
      <c r="AR433" s="148"/>
      <c r="AS433" s="148"/>
      <c r="AT433" s="148"/>
      <c r="AU433" s="148"/>
      <c r="AV433" s="148"/>
      <c r="AW433" s="148"/>
      <c r="AX433" s="148"/>
      <c r="AY433" s="148"/>
      <c r="AZ433" s="148"/>
      <c r="BA433" s="148"/>
      <c r="BB433" s="148"/>
      <c r="BC433" s="148"/>
      <c r="BD433" s="148"/>
      <c r="BE433" s="148"/>
      <c r="BF433" s="148"/>
      <c r="BG433" s="148"/>
      <c r="BH433" s="148"/>
    </row>
    <row r="434" spans="1:60" outlineLevel="1" x14ac:dyDescent="0.25">
      <c r="A434" s="155"/>
      <c r="B434" s="156"/>
      <c r="C434" s="240"/>
      <c r="D434" s="241"/>
      <c r="E434" s="241"/>
      <c r="F434" s="241"/>
      <c r="G434" s="241"/>
      <c r="H434" s="157"/>
      <c r="I434" s="157"/>
      <c r="J434" s="157"/>
      <c r="K434" s="157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  <c r="X434" s="157"/>
      <c r="Y434" s="148"/>
      <c r="Z434" s="148"/>
      <c r="AA434" s="148"/>
      <c r="AB434" s="148"/>
      <c r="AC434" s="148"/>
      <c r="AD434" s="148"/>
      <c r="AE434" s="148"/>
      <c r="AF434" s="148"/>
      <c r="AG434" s="148" t="s">
        <v>147</v>
      </c>
      <c r="AH434" s="148"/>
      <c r="AI434" s="148"/>
      <c r="AJ434" s="148"/>
      <c r="AK434" s="148"/>
      <c r="AL434" s="148"/>
      <c r="AM434" s="148"/>
      <c r="AN434" s="148"/>
      <c r="AO434" s="148"/>
      <c r="AP434" s="148"/>
      <c r="AQ434" s="148"/>
      <c r="AR434" s="148"/>
      <c r="AS434" s="148"/>
      <c r="AT434" s="148"/>
      <c r="AU434" s="148"/>
      <c r="AV434" s="148"/>
      <c r="AW434" s="148"/>
      <c r="AX434" s="148"/>
      <c r="AY434" s="148"/>
      <c r="AZ434" s="148"/>
      <c r="BA434" s="148"/>
      <c r="BB434" s="148"/>
      <c r="BC434" s="148"/>
      <c r="BD434" s="148"/>
      <c r="BE434" s="148"/>
      <c r="BF434" s="148"/>
      <c r="BG434" s="148"/>
      <c r="BH434" s="148"/>
    </row>
    <row r="435" spans="1:60" outlineLevel="1" x14ac:dyDescent="0.25">
      <c r="A435" s="167">
        <v>110</v>
      </c>
      <c r="B435" s="168" t="s">
        <v>583</v>
      </c>
      <c r="C435" s="176" t="s">
        <v>584</v>
      </c>
      <c r="D435" s="169" t="s">
        <v>196</v>
      </c>
      <c r="E435" s="170">
        <v>1.0149999999999999</v>
      </c>
      <c r="F435" s="171"/>
      <c r="G435" s="172">
        <f>ROUND(E435*F435,2)</f>
        <v>0</v>
      </c>
      <c r="H435" s="171"/>
      <c r="I435" s="172">
        <f>ROUND(E435*H435,2)</f>
        <v>0</v>
      </c>
      <c r="J435" s="171"/>
      <c r="K435" s="172">
        <f>ROUND(E435*J435,2)</f>
        <v>0</v>
      </c>
      <c r="L435" s="172">
        <v>21</v>
      </c>
      <c r="M435" s="172">
        <f>G435*(1+L435/100)</f>
        <v>0</v>
      </c>
      <c r="N435" s="172">
        <v>5.4000000000000001E-4</v>
      </c>
      <c r="O435" s="172">
        <f>ROUND(E435*N435,2)</f>
        <v>0</v>
      </c>
      <c r="P435" s="172">
        <v>0</v>
      </c>
      <c r="Q435" s="172">
        <f>ROUND(E435*P435,2)</f>
        <v>0</v>
      </c>
      <c r="R435" s="172" t="s">
        <v>321</v>
      </c>
      <c r="S435" s="172" t="s">
        <v>157</v>
      </c>
      <c r="T435" s="173" t="s">
        <v>157</v>
      </c>
      <c r="U435" s="157">
        <v>0</v>
      </c>
      <c r="V435" s="157">
        <f>ROUND(E435*U435,2)</f>
        <v>0</v>
      </c>
      <c r="W435" s="157"/>
      <c r="X435" s="157" t="s">
        <v>322</v>
      </c>
      <c r="Y435" s="148"/>
      <c r="Z435" s="148"/>
      <c r="AA435" s="148"/>
      <c r="AB435" s="148"/>
      <c r="AC435" s="148"/>
      <c r="AD435" s="148"/>
      <c r="AE435" s="148"/>
      <c r="AF435" s="148"/>
      <c r="AG435" s="148" t="s">
        <v>323</v>
      </c>
      <c r="AH435" s="148"/>
      <c r="AI435" s="148"/>
      <c r="AJ435" s="148"/>
      <c r="AK435" s="148"/>
      <c r="AL435" s="148"/>
      <c r="AM435" s="148"/>
      <c r="AN435" s="148"/>
      <c r="AO435" s="148"/>
      <c r="AP435" s="148"/>
      <c r="AQ435" s="148"/>
      <c r="AR435" s="148"/>
      <c r="AS435" s="148"/>
      <c r="AT435" s="148"/>
      <c r="AU435" s="148"/>
      <c r="AV435" s="148"/>
      <c r="AW435" s="148"/>
      <c r="AX435" s="148"/>
      <c r="AY435" s="148"/>
      <c r="AZ435" s="148"/>
      <c r="BA435" s="148"/>
      <c r="BB435" s="148"/>
      <c r="BC435" s="148"/>
      <c r="BD435" s="148"/>
      <c r="BE435" s="148"/>
      <c r="BF435" s="148"/>
      <c r="BG435" s="148"/>
      <c r="BH435" s="148"/>
    </row>
    <row r="436" spans="1:60" outlineLevel="1" x14ac:dyDescent="0.25">
      <c r="A436" s="155"/>
      <c r="B436" s="156"/>
      <c r="C436" s="177" t="s">
        <v>585</v>
      </c>
      <c r="D436" s="158"/>
      <c r="E436" s="159">
        <v>1.0149999999999999</v>
      </c>
      <c r="F436" s="157"/>
      <c r="G436" s="157"/>
      <c r="H436" s="157"/>
      <c r="I436" s="157"/>
      <c r="J436" s="157"/>
      <c r="K436" s="157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48"/>
      <c r="Z436" s="148"/>
      <c r="AA436" s="148"/>
      <c r="AB436" s="148"/>
      <c r="AC436" s="148"/>
      <c r="AD436" s="148"/>
      <c r="AE436" s="148"/>
      <c r="AF436" s="148"/>
      <c r="AG436" s="148" t="s">
        <v>146</v>
      </c>
      <c r="AH436" s="148">
        <v>0</v>
      </c>
      <c r="AI436" s="148"/>
      <c r="AJ436" s="148"/>
      <c r="AK436" s="148"/>
      <c r="AL436" s="148"/>
      <c r="AM436" s="148"/>
      <c r="AN436" s="148"/>
      <c r="AO436" s="148"/>
      <c r="AP436" s="148"/>
      <c r="AQ436" s="148"/>
      <c r="AR436" s="148"/>
      <c r="AS436" s="148"/>
      <c r="AT436" s="148"/>
      <c r="AU436" s="148"/>
      <c r="AV436" s="148"/>
      <c r="AW436" s="148"/>
      <c r="AX436" s="148"/>
      <c r="AY436" s="148"/>
      <c r="AZ436" s="148"/>
      <c r="BA436" s="148"/>
      <c r="BB436" s="148"/>
      <c r="BC436" s="148"/>
      <c r="BD436" s="148"/>
      <c r="BE436" s="148"/>
      <c r="BF436" s="148"/>
      <c r="BG436" s="148"/>
      <c r="BH436" s="148"/>
    </row>
    <row r="437" spans="1:60" outlineLevel="1" x14ac:dyDescent="0.25">
      <c r="A437" s="155"/>
      <c r="B437" s="156"/>
      <c r="C437" s="240"/>
      <c r="D437" s="241"/>
      <c r="E437" s="241"/>
      <c r="F437" s="241"/>
      <c r="G437" s="241"/>
      <c r="H437" s="157"/>
      <c r="I437" s="157"/>
      <c r="J437" s="157"/>
      <c r="K437" s="157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  <c r="X437" s="157"/>
      <c r="Y437" s="148"/>
      <c r="Z437" s="148"/>
      <c r="AA437" s="148"/>
      <c r="AB437" s="148"/>
      <c r="AC437" s="148"/>
      <c r="AD437" s="148"/>
      <c r="AE437" s="148"/>
      <c r="AF437" s="148"/>
      <c r="AG437" s="148" t="s">
        <v>147</v>
      </c>
      <c r="AH437" s="148"/>
      <c r="AI437" s="148"/>
      <c r="AJ437" s="148"/>
      <c r="AK437" s="148"/>
      <c r="AL437" s="148"/>
      <c r="AM437" s="148"/>
      <c r="AN437" s="148"/>
      <c r="AO437" s="148"/>
      <c r="AP437" s="148"/>
      <c r="AQ437" s="148"/>
      <c r="AR437" s="148"/>
      <c r="AS437" s="148"/>
      <c r="AT437" s="148"/>
      <c r="AU437" s="148"/>
      <c r="AV437" s="148"/>
      <c r="AW437" s="148"/>
      <c r="AX437" s="148"/>
      <c r="AY437" s="148"/>
      <c r="AZ437" s="148"/>
      <c r="BA437" s="148"/>
      <c r="BB437" s="148"/>
      <c r="BC437" s="148"/>
      <c r="BD437" s="148"/>
      <c r="BE437" s="148"/>
      <c r="BF437" s="148"/>
      <c r="BG437" s="148"/>
      <c r="BH437" s="148"/>
    </row>
    <row r="438" spans="1:60" outlineLevel="1" x14ac:dyDescent="0.25">
      <c r="A438" s="167">
        <v>111</v>
      </c>
      <c r="B438" s="168" t="s">
        <v>586</v>
      </c>
      <c r="C438" s="176" t="s">
        <v>587</v>
      </c>
      <c r="D438" s="169" t="s">
        <v>196</v>
      </c>
      <c r="E438" s="170">
        <v>1.0149999999999999</v>
      </c>
      <c r="F438" s="171"/>
      <c r="G438" s="172">
        <f>ROUND(E438*F438,2)</f>
        <v>0</v>
      </c>
      <c r="H438" s="171"/>
      <c r="I438" s="172">
        <f>ROUND(E438*H438,2)</f>
        <v>0</v>
      </c>
      <c r="J438" s="171"/>
      <c r="K438" s="172">
        <f>ROUND(E438*J438,2)</f>
        <v>0</v>
      </c>
      <c r="L438" s="172">
        <v>21</v>
      </c>
      <c r="M438" s="172">
        <f>G438*(1+L438/100)</f>
        <v>0</v>
      </c>
      <c r="N438" s="172">
        <v>6.4000000000000005E-4</v>
      </c>
      <c r="O438" s="172">
        <f>ROUND(E438*N438,2)</f>
        <v>0</v>
      </c>
      <c r="P438" s="172">
        <v>0</v>
      </c>
      <c r="Q438" s="172">
        <f>ROUND(E438*P438,2)</f>
        <v>0</v>
      </c>
      <c r="R438" s="172" t="s">
        <v>321</v>
      </c>
      <c r="S438" s="172" t="s">
        <v>157</v>
      </c>
      <c r="T438" s="173" t="s">
        <v>157</v>
      </c>
      <c r="U438" s="157">
        <v>0</v>
      </c>
      <c r="V438" s="157">
        <f>ROUND(E438*U438,2)</f>
        <v>0</v>
      </c>
      <c r="W438" s="157"/>
      <c r="X438" s="157" t="s">
        <v>322</v>
      </c>
      <c r="Y438" s="148"/>
      <c r="Z438" s="148"/>
      <c r="AA438" s="148"/>
      <c r="AB438" s="148"/>
      <c r="AC438" s="148"/>
      <c r="AD438" s="148"/>
      <c r="AE438" s="148"/>
      <c r="AF438" s="148"/>
      <c r="AG438" s="148" t="s">
        <v>323</v>
      </c>
      <c r="AH438" s="148"/>
      <c r="AI438" s="148"/>
      <c r="AJ438" s="148"/>
      <c r="AK438" s="148"/>
      <c r="AL438" s="148"/>
      <c r="AM438" s="148"/>
      <c r="AN438" s="148"/>
      <c r="AO438" s="148"/>
      <c r="AP438" s="148"/>
      <c r="AQ438" s="148"/>
      <c r="AR438" s="148"/>
      <c r="AS438" s="148"/>
      <c r="AT438" s="148"/>
      <c r="AU438" s="148"/>
      <c r="AV438" s="148"/>
      <c r="AW438" s="148"/>
      <c r="AX438" s="148"/>
      <c r="AY438" s="148"/>
      <c r="AZ438" s="148"/>
      <c r="BA438" s="148"/>
      <c r="BB438" s="148"/>
      <c r="BC438" s="148"/>
      <c r="BD438" s="148"/>
      <c r="BE438" s="148"/>
      <c r="BF438" s="148"/>
      <c r="BG438" s="148"/>
      <c r="BH438" s="148"/>
    </row>
    <row r="439" spans="1:60" outlineLevel="1" x14ac:dyDescent="0.25">
      <c r="A439" s="155"/>
      <c r="B439" s="156"/>
      <c r="C439" s="177" t="s">
        <v>585</v>
      </c>
      <c r="D439" s="158"/>
      <c r="E439" s="159">
        <v>1.0149999999999999</v>
      </c>
      <c r="F439" s="157"/>
      <c r="G439" s="157"/>
      <c r="H439" s="157"/>
      <c r="I439" s="157"/>
      <c r="J439" s="157"/>
      <c r="K439" s="157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  <c r="X439" s="157"/>
      <c r="Y439" s="148"/>
      <c r="Z439" s="148"/>
      <c r="AA439" s="148"/>
      <c r="AB439" s="148"/>
      <c r="AC439" s="148"/>
      <c r="AD439" s="148"/>
      <c r="AE439" s="148"/>
      <c r="AF439" s="148"/>
      <c r="AG439" s="148" t="s">
        <v>146</v>
      </c>
      <c r="AH439" s="148">
        <v>0</v>
      </c>
      <c r="AI439" s="148"/>
      <c r="AJ439" s="148"/>
      <c r="AK439" s="148"/>
      <c r="AL439" s="148"/>
      <c r="AM439" s="148"/>
      <c r="AN439" s="148"/>
      <c r="AO439" s="148"/>
      <c r="AP439" s="148"/>
      <c r="AQ439" s="148"/>
      <c r="AR439" s="148"/>
      <c r="AS439" s="148"/>
      <c r="AT439" s="148"/>
      <c r="AU439" s="148"/>
      <c r="AV439" s="148"/>
      <c r="AW439" s="148"/>
      <c r="AX439" s="148"/>
      <c r="AY439" s="148"/>
      <c r="AZ439" s="148"/>
      <c r="BA439" s="148"/>
      <c r="BB439" s="148"/>
      <c r="BC439" s="148"/>
      <c r="BD439" s="148"/>
      <c r="BE439" s="148"/>
      <c r="BF439" s="148"/>
      <c r="BG439" s="148"/>
      <c r="BH439" s="148"/>
    </row>
    <row r="440" spans="1:60" outlineLevel="1" x14ac:dyDescent="0.25">
      <c r="A440" s="155"/>
      <c r="B440" s="156"/>
      <c r="C440" s="240"/>
      <c r="D440" s="241"/>
      <c r="E440" s="241"/>
      <c r="F440" s="241"/>
      <c r="G440" s="241"/>
      <c r="H440" s="157"/>
      <c r="I440" s="157"/>
      <c r="J440" s="157"/>
      <c r="K440" s="157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  <c r="X440" s="157"/>
      <c r="Y440" s="148"/>
      <c r="Z440" s="148"/>
      <c r="AA440" s="148"/>
      <c r="AB440" s="148"/>
      <c r="AC440" s="148"/>
      <c r="AD440" s="148"/>
      <c r="AE440" s="148"/>
      <c r="AF440" s="148"/>
      <c r="AG440" s="148" t="s">
        <v>147</v>
      </c>
      <c r="AH440" s="148"/>
      <c r="AI440" s="148"/>
      <c r="AJ440" s="148"/>
      <c r="AK440" s="148"/>
      <c r="AL440" s="148"/>
      <c r="AM440" s="148"/>
      <c r="AN440" s="148"/>
      <c r="AO440" s="148"/>
      <c r="AP440" s="148"/>
      <c r="AQ440" s="148"/>
      <c r="AR440" s="148"/>
      <c r="AS440" s="148"/>
      <c r="AT440" s="148"/>
      <c r="AU440" s="148"/>
      <c r="AV440" s="148"/>
      <c r="AW440" s="148"/>
      <c r="AX440" s="148"/>
      <c r="AY440" s="148"/>
      <c r="AZ440" s="148"/>
      <c r="BA440" s="148"/>
      <c r="BB440" s="148"/>
      <c r="BC440" s="148"/>
      <c r="BD440" s="148"/>
      <c r="BE440" s="148"/>
      <c r="BF440" s="148"/>
      <c r="BG440" s="148"/>
      <c r="BH440" s="148"/>
    </row>
    <row r="441" spans="1:60" outlineLevel="1" x14ac:dyDescent="0.25">
      <c r="A441" s="167">
        <v>112</v>
      </c>
      <c r="B441" s="168" t="s">
        <v>588</v>
      </c>
      <c r="C441" s="176" t="s">
        <v>589</v>
      </c>
      <c r="D441" s="169" t="s">
        <v>196</v>
      </c>
      <c r="E441" s="170">
        <v>1.0149999999999999</v>
      </c>
      <c r="F441" s="171"/>
      <c r="G441" s="172">
        <f>ROUND(E441*F441,2)</f>
        <v>0</v>
      </c>
      <c r="H441" s="171"/>
      <c r="I441" s="172">
        <f>ROUND(E441*H441,2)</f>
        <v>0</v>
      </c>
      <c r="J441" s="171"/>
      <c r="K441" s="172">
        <f>ROUND(E441*J441,2)</f>
        <v>0</v>
      </c>
      <c r="L441" s="172">
        <v>21</v>
      </c>
      <c r="M441" s="172">
        <f>G441*(1+L441/100)</f>
        <v>0</v>
      </c>
      <c r="N441" s="172">
        <v>7.9000000000000001E-4</v>
      </c>
      <c r="O441" s="172">
        <f>ROUND(E441*N441,2)</f>
        <v>0</v>
      </c>
      <c r="P441" s="172">
        <v>0</v>
      </c>
      <c r="Q441" s="172">
        <f>ROUND(E441*P441,2)</f>
        <v>0</v>
      </c>
      <c r="R441" s="172" t="s">
        <v>321</v>
      </c>
      <c r="S441" s="172" t="s">
        <v>157</v>
      </c>
      <c r="T441" s="173" t="s">
        <v>157</v>
      </c>
      <c r="U441" s="157">
        <v>0</v>
      </c>
      <c r="V441" s="157">
        <f>ROUND(E441*U441,2)</f>
        <v>0</v>
      </c>
      <c r="W441" s="157"/>
      <c r="X441" s="157" t="s">
        <v>322</v>
      </c>
      <c r="Y441" s="148"/>
      <c r="Z441" s="148"/>
      <c r="AA441" s="148"/>
      <c r="AB441" s="148"/>
      <c r="AC441" s="148"/>
      <c r="AD441" s="148"/>
      <c r="AE441" s="148"/>
      <c r="AF441" s="148"/>
      <c r="AG441" s="148" t="s">
        <v>323</v>
      </c>
      <c r="AH441" s="148"/>
      <c r="AI441" s="148"/>
      <c r="AJ441" s="148"/>
      <c r="AK441" s="148"/>
      <c r="AL441" s="148"/>
      <c r="AM441" s="148"/>
      <c r="AN441" s="148"/>
      <c r="AO441" s="148"/>
      <c r="AP441" s="148"/>
      <c r="AQ441" s="148"/>
      <c r="AR441" s="148"/>
      <c r="AS441" s="148"/>
      <c r="AT441" s="148"/>
      <c r="AU441" s="148"/>
      <c r="AV441" s="148"/>
      <c r="AW441" s="148"/>
      <c r="AX441" s="148"/>
      <c r="AY441" s="148"/>
      <c r="AZ441" s="148"/>
      <c r="BA441" s="148"/>
      <c r="BB441" s="148"/>
      <c r="BC441" s="148"/>
      <c r="BD441" s="148"/>
      <c r="BE441" s="148"/>
      <c r="BF441" s="148"/>
      <c r="BG441" s="148"/>
      <c r="BH441" s="148"/>
    </row>
    <row r="442" spans="1:60" outlineLevel="1" x14ac:dyDescent="0.25">
      <c r="A442" s="155"/>
      <c r="B442" s="156"/>
      <c r="C442" s="177" t="s">
        <v>590</v>
      </c>
      <c r="D442" s="158"/>
      <c r="E442" s="159">
        <v>1.0149999999999999</v>
      </c>
      <c r="F442" s="157"/>
      <c r="G442" s="157"/>
      <c r="H442" s="157"/>
      <c r="I442" s="157"/>
      <c r="J442" s="157"/>
      <c r="K442" s="157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  <c r="X442" s="157"/>
      <c r="Y442" s="148"/>
      <c r="Z442" s="148"/>
      <c r="AA442" s="148"/>
      <c r="AB442" s="148"/>
      <c r="AC442" s="148"/>
      <c r="AD442" s="148"/>
      <c r="AE442" s="148"/>
      <c r="AF442" s="148"/>
      <c r="AG442" s="148" t="s">
        <v>146</v>
      </c>
      <c r="AH442" s="148">
        <v>0</v>
      </c>
      <c r="AI442" s="148"/>
      <c r="AJ442" s="148"/>
      <c r="AK442" s="148"/>
      <c r="AL442" s="148"/>
      <c r="AM442" s="148"/>
      <c r="AN442" s="148"/>
      <c r="AO442" s="148"/>
      <c r="AP442" s="148"/>
      <c r="AQ442" s="148"/>
      <c r="AR442" s="148"/>
      <c r="AS442" s="148"/>
      <c r="AT442" s="148"/>
      <c r="AU442" s="148"/>
      <c r="AV442" s="148"/>
      <c r="AW442" s="148"/>
      <c r="AX442" s="148"/>
      <c r="AY442" s="148"/>
      <c r="AZ442" s="148"/>
      <c r="BA442" s="148"/>
      <c r="BB442" s="148"/>
      <c r="BC442" s="148"/>
      <c r="BD442" s="148"/>
      <c r="BE442" s="148"/>
      <c r="BF442" s="148"/>
      <c r="BG442" s="148"/>
      <c r="BH442" s="148"/>
    </row>
    <row r="443" spans="1:60" outlineLevel="1" x14ac:dyDescent="0.25">
      <c r="A443" s="155"/>
      <c r="B443" s="156"/>
      <c r="C443" s="240"/>
      <c r="D443" s="241"/>
      <c r="E443" s="241"/>
      <c r="F443" s="241"/>
      <c r="G443" s="241"/>
      <c r="H443" s="157"/>
      <c r="I443" s="157"/>
      <c r="J443" s="157"/>
      <c r="K443" s="157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  <c r="X443" s="157"/>
      <c r="Y443" s="148"/>
      <c r="Z443" s="148"/>
      <c r="AA443" s="148"/>
      <c r="AB443" s="148"/>
      <c r="AC443" s="148"/>
      <c r="AD443" s="148"/>
      <c r="AE443" s="148"/>
      <c r="AF443" s="148"/>
      <c r="AG443" s="148" t="s">
        <v>147</v>
      </c>
      <c r="AH443" s="148"/>
      <c r="AI443" s="148"/>
      <c r="AJ443" s="148"/>
      <c r="AK443" s="148"/>
      <c r="AL443" s="148"/>
      <c r="AM443" s="148"/>
      <c r="AN443" s="148"/>
      <c r="AO443" s="148"/>
      <c r="AP443" s="148"/>
      <c r="AQ443" s="148"/>
      <c r="AR443" s="148"/>
      <c r="AS443" s="148"/>
      <c r="AT443" s="148"/>
      <c r="AU443" s="148"/>
      <c r="AV443" s="148"/>
      <c r="AW443" s="148"/>
      <c r="AX443" s="148"/>
      <c r="AY443" s="148"/>
      <c r="AZ443" s="148"/>
      <c r="BA443" s="148"/>
      <c r="BB443" s="148"/>
      <c r="BC443" s="148"/>
      <c r="BD443" s="148"/>
      <c r="BE443" s="148"/>
      <c r="BF443" s="148"/>
      <c r="BG443" s="148"/>
      <c r="BH443" s="148"/>
    </row>
    <row r="444" spans="1:60" outlineLevel="1" x14ac:dyDescent="0.25">
      <c r="A444" s="167">
        <v>113</v>
      </c>
      <c r="B444" s="168" t="s">
        <v>591</v>
      </c>
      <c r="C444" s="176" t="s">
        <v>592</v>
      </c>
      <c r="D444" s="169" t="s">
        <v>196</v>
      </c>
      <c r="E444" s="170">
        <v>1.0149999999999999</v>
      </c>
      <c r="F444" s="171"/>
      <c r="G444" s="172">
        <f>ROUND(E444*F444,2)</f>
        <v>0</v>
      </c>
      <c r="H444" s="171"/>
      <c r="I444" s="172">
        <f>ROUND(E444*H444,2)</f>
        <v>0</v>
      </c>
      <c r="J444" s="171"/>
      <c r="K444" s="172">
        <f>ROUND(E444*J444,2)</f>
        <v>0</v>
      </c>
      <c r="L444" s="172">
        <v>21</v>
      </c>
      <c r="M444" s="172">
        <f>G444*(1+L444/100)</f>
        <v>0</v>
      </c>
      <c r="N444" s="172">
        <v>1.65E-3</v>
      </c>
      <c r="O444" s="172">
        <f>ROUND(E444*N444,2)</f>
        <v>0</v>
      </c>
      <c r="P444" s="172">
        <v>0</v>
      </c>
      <c r="Q444" s="172">
        <f>ROUND(E444*P444,2)</f>
        <v>0</v>
      </c>
      <c r="R444" s="172" t="s">
        <v>321</v>
      </c>
      <c r="S444" s="172" t="s">
        <v>157</v>
      </c>
      <c r="T444" s="173" t="s">
        <v>157</v>
      </c>
      <c r="U444" s="157">
        <v>0</v>
      </c>
      <c r="V444" s="157">
        <f>ROUND(E444*U444,2)</f>
        <v>0</v>
      </c>
      <c r="W444" s="157"/>
      <c r="X444" s="157" t="s">
        <v>322</v>
      </c>
      <c r="Y444" s="148"/>
      <c r="Z444" s="148"/>
      <c r="AA444" s="148"/>
      <c r="AB444" s="148"/>
      <c r="AC444" s="148"/>
      <c r="AD444" s="148"/>
      <c r="AE444" s="148"/>
      <c r="AF444" s="148"/>
      <c r="AG444" s="148" t="s">
        <v>323</v>
      </c>
      <c r="AH444" s="148"/>
      <c r="AI444" s="148"/>
      <c r="AJ444" s="148"/>
      <c r="AK444" s="148"/>
      <c r="AL444" s="148"/>
      <c r="AM444" s="148"/>
      <c r="AN444" s="148"/>
      <c r="AO444" s="148"/>
      <c r="AP444" s="148"/>
      <c r="AQ444" s="148"/>
      <c r="AR444" s="148"/>
      <c r="AS444" s="148"/>
      <c r="AT444" s="148"/>
      <c r="AU444" s="148"/>
      <c r="AV444" s="148"/>
      <c r="AW444" s="148"/>
      <c r="AX444" s="148"/>
      <c r="AY444" s="148"/>
      <c r="AZ444" s="148"/>
      <c r="BA444" s="148"/>
      <c r="BB444" s="148"/>
      <c r="BC444" s="148"/>
      <c r="BD444" s="148"/>
      <c r="BE444" s="148"/>
      <c r="BF444" s="148"/>
      <c r="BG444" s="148"/>
      <c r="BH444" s="148"/>
    </row>
    <row r="445" spans="1:60" outlineLevel="1" x14ac:dyDescent="0.25">
      <c r="A445" s="155"/>
      <c r="B445" s="156"/>
      <c r="C445" s="177" t="s">
        <v>590</v>
      </c>
      <c r="D445" s="158"/>
      <c r="E445" s="159">
        <v>1.0149999999999999</v>
      </c>
      <c r="F445" s="157"/>
      <c r="G445" s="157"/>
      <c r="H445" s="157"/>
      <c r="I445" s="157"/>
      <c r="J445" s="157"/>
      <c r="K445" s="157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  <c r="X445" s="157"/>
      <c r="Y445" s="148"/>
      <c r="Z445" s="148"/>
      <c r="AA445" s="148"/>
      <c r="AB445" s="148"/>
      <c r="AC445" s="148"/>
      <c r="AD445" s="148"/>
      <c r="AE445" s="148"/>
      <c r="AF445" s="148"/>
      <c r="AG445" s="148" t="s">
        <v>146</v>
      </c>
      <c r="AH445" s="148">
        <v>0</v>
      </c>
      <c r="AI445" s="148"/>
      <c r="AJ445" s="148"/>
      <c r="AK445" s="148"/>
      <c r="AL445" s="148"/>
      <c r="AM445" s="148"/>
      <c r="AN445" s="148"/>
      <c r="AO445" s="148"/>
      <c r="AP445" s="148"/>
      <c r="AQ445" s="148"/>
      <c r="AR445" s="148"/>
      <c r="AS445" s="148"/>
      <c r="AT445" s="148"/>
      <c r="AU445" s="148"/>
      <c r="AV445" s="148"/>
      <c r="AW445" s="148"/>
      <c r="AX445" s="148"/>
      <c r="AY445" s="148"/>
      <c r="AZ445" s="148"/>
      <c r="BA445" s="148"/>
      <c r="BB445" s="148"/>
      <c r="BC445" s="148"/>
      <c r="BD445" s="148"/>
      <c r="BE445" s="148"/>
      <c r="BF445" s="148"/>
      <c r="BG445" s="148"/>
      <c r="BH445" s="148"/>
    </row>
    <row r="446" spans="1:60" outlineLevel="1" x14ac:dyDescent="0.25">
      <c r="A446" s="155"/>
      <c r="B446" s="156"/>
      <c r="C446" s="240"/>
      <c r="D446" s="241"/>
      <c r="E446" s="241"/>
      <c r="F446" s="241"/>
      <c r="G446" s="241"/>
      <c r="H446" s="157"/>
      <c r="I446" s="157"/>
      <c r="J446" s="157"/>
      <c r="K446" s="157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  <c r="X446" s="157"/>
      <c r="Y446" s="148"/>
      <c r="Z446" s="148"/>
      <c r="AA446" s="148"/>
      <c r="AB446" s="148"/>
      <c r="AC446" s="148"/>
      <c r="AD446" s="148"/>
      <c r="AE446" s="148"/>
      <c r="AF446" s="148"/>
      <c r="AG446" s="148" t="s">
        <v>147</v>
      </c>
      <c r="AH446" s="148"/>
      <c r="AI446" s="148"/>
      <c r="AJ446" s="148"/>
      <c r="AK446" s="148"/>
      <c r="AL446" s="148"/>
      <c r="AM446" s="148"/>
      <c r="AN446" s="148"/>
      <c r="AO446" s="148"/>
      <c r="AP446" s="148"/>
      <c r="AQ446" s="148"/>
      <c r="AR446" s="148"/>
      <c r="AS446" s="148"/>
      <c r="AT446" s="148"/>
      <c r="AU446" s="148"/>
      <c r="AV446" s="148"/>
      <c r="AW446" s="148"/>
      <c r="AX446" s="148"/>
      <c r="AY446" s="148"/>
      <c r="AZ446" s="148"/>
      <c r="BA446" s="148"/>
      <c r="BB446" s="148"/>
      <c r="BC446" s="148"/>
      <c r="BD446" s="148"/>
      <c r="BE446" s="148"/>
      <c r="BF446" s="148"/>
      <c r="BG446" s="148"/>
      <c r="BH446" s="148"/>
    </row>
    <row r="447" spans="1:60" ht="20.399999999999999" outlineLevel="1" x14ac:dyDescent="0.25">
      <c r="A447" s="167">
        <v>114</v>
      </c>
      <c r="B447" s="168" t="s">
        <v>593</v>
      </c>
      <c r="C447" s="176" t="s">
        <v>594</v>
      </c>
      <c r="D447" s="169" t="s">
        <v>196</v>
      </c>
      <c r="E447" s="170">
        <v>1</v>
      </c>
      <c r="F447" s="171"/>
      <c r="G447" s="172">
        <f>ROUND(E447*F447,2)</f>
        <v>0</v>
      </c>
      <c r="H447" s="171"/>
      <c r="I447" s="172">
        <f>ROUND(E447*H447,2)</f>
        <v>0</v>
      </c>
      <c r="J447" s="171"/>
      <c r="K447" s="172">
        <f>ROUND(E447*J447,2)</f>
        <v>0</v>
      </c>
      <c r="L447" s="172">
        <v>21</v>
      </c>
      <c r="M447" s="172">
        <f>G447*(1+L447/100)</f>
        <v>0</v>
      </c>
      <c r="N447" s="172">
        <v>0.24199999999999999</v>
      </c>
      <c r="O447" s="172">
        <f>ROUND(E447*N447,2)</f>
        <v>0.24</v>
      </c>
      <c r="P447" s="172">
        <v>0</v>
      </c>
      <c r="Q447" s="172">
        <f>ROUND(E447*P447,2)</f>
        <v>0</v>
      </c>
      <c r="R447" s="172" t="s">
        <v>321</v>
      </c>
      <c r="S447" s="172" t="s">
        <v>157</v>
      </c>
      <c r="T447" s="173" t="s">
        <v>157</v>
      </c>
      <c r="U447" s="157">
        <v>0</v>
      </c>
      <c r="V447" s="157">
        <f>ROUND(E447*U447,2)</f>
        <v>0</v>
      </c>
      <c r="W447" s="157"/>
      <c r="X447" s="157" t="s">
        <v>322</v>
      </c>
      <c r="Y447" s="148"/>
      <c r="Z447" s="148"/>
      <c r="AA447" s="148"/>
      <c r="AB447" s="148"/>
      <c r="AC447" s="148"/>
      <c r="AD447" s="148"/>
      <c r="AE447" s="148"/>
      <c r="AF447" s="148"/>
      <c r="AG447" s="148" t="s">
        <v>323</v>
      </c>
      <c r="AH447" s="148"/>
      <c r="AI447" s="148"/>
      <c r="AJ447" s="148"/>
      <c r="AK447" s="148"/>
      <c r="AL447" s="148"/>
      <c r="AM447" s="148"/>
      <c r="AN447" s="148"/>
      <c r="AO447" s="148"/>
      <c r="AP447" s="148"/>
      <c r="AQ447" s="148"/>
      <c r="AR447" s="148"/>
      <c r="AS447" s="148"/>
      <c r="AT447" s="148"/>
      <c r="AU447" s="148"/>
      <c r="AV447" s="148"/>
      <c r="AW447" s="148"/>
      <c r="AX447" s="148"/>
      <c r="AY447" s="148"/>
      <c r="AZ447" s="148"/>
      <c r="BA447" s="148"/>
      <c r="BB447" s="148"/>
      <c r="BC447" s="148"/>
      <c r="BD447" s="148"/>
      <c r="BE447" s="148"/>
      <c r="BF447" s="148"/>
      <c r="BG447" s="148"/>
      <c r="BH447" s="148"/>
    </row>
    <row r="448" spans="1:60" outlineLevel="1" x14ac:dyDescent="0.25">
      <c r="A448" s="155"/>
      <c r="B448" s="156"/>
      <c r="C448" s="177" t="s">
        <v>554</v>
      </c>
      <c r="D448" s="158"/>
      <c r="E448" s="159">
        <v>1</v>
      </c>
      <c r="F448" s="157"/>
      <c r="G448" s="157"/>
      <c r="H448" s="157"/>
      <c r="I448" s="157"/>
      <c r="J448" s="157"/>
      <c r="K448" s="157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  <c r="X448" s="157"/>
      <c r="Y448" s="148"/>
      <c r="Z448" s="148"/>
      <c r="AA448" s="148"/>
      <c r="AB448" s="148"/>
      <c r="AC448" s="148"/>
      <c r="AD448" s="148"/>
      <c r="AE448" s="148"/>
      <c r="AF448" s="148"/>
      <c r="AG448" s="148" t="s">
        <v>146</v>
      </c>
      <c r="AH448" s="148">
        <v>0</v>
      </c>
      <c r="AI448" s="148"/>
      <c r="AJ448" s="148"/>
      <c r="AK448" s="148"/>
      <c r="AL448" s="148"/>
      <c r="AM448" s="148"/>
      <c r="AN448" s="148"/>
      <c r="AO448" s="148"/>
      <c r="AP448" s="148"/>
      <c r="AQ448" s="148"/>
      <c r="AR448" s="148"/>
      <c r="AS448" s="148"/>
      <c r="AT448" s="148"/>
      <c r="AU448" s="148"/>
      <c r="AV448" s="148"/>
      <c r="AW448" s="148"/>
      <c r="AX448" s="148"/>
      <c r="AY448" s="148"/>
      <c r="AZ448" s="148"/>
      <c r="BA448" s="148"/>
      <c r="BB448" s="148"/>
      <c r="BC448" s="148"/>
      <c r="BD448" s="148"/>
      <c r="BE448" s="148"/>
      <c r="BF448" s="148"/>
      <c r="BG448" s="148"/>
      <c r="BH448" s="148"/>
    </row>
    <row r="449" spans="1:60" outlineLevel="1" x14ac:dyDescent="0.25">
      <c r="A449" s="155"/>
      <c r="B449" s="156"/>
      <c r="C449" s="240"/>
      <c r="D449" s="241"/>
      <c r="E449" s="241"/>
      <c r="F449" s="241"/>
      <c r="G449" s="241"/>
      <c r="H449" s="157"/>
      <c r="I449" s="157"/>
      <c r="J449" s="157"/>
      <c r="K449" s="157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  <c r="X449" s="157"/>
      <c r="Y449" s="148"/>
      <c r="Z449" s="148"/>
      <c r="AA449" s="148"/>
      <c r="AB449" s="148"/>
      <c r="AC449" s="148"/>
      <c r="AD449" s="148"/>
      <c r="AE449" s="148"/>
      <c r="AF449" s="148"/>
      <c r="AG449" s="148" t="s">
        <v>147</v>
      </c>
      <c r="AH449" s="148"/>
      <c r="AI449" s="148"/>
      <c r="AJ449" s="148"/>
      <c r="AK449" s="148"/>
      <c r="AL449" s="148"/>
      <c r="AM449" s="148"/>
      <c r="AN449" s="148"/>
      <c r="AO449" s="148"/>
      <c r="AP449" s="148"/>
      <c r="AQ449" s="148"/>
      <c r="AR449" s="148"/>
      <c r="AS449" s="148"/>
      <c r="AT449" s="148"/>
      <c r="AU449" s="148"/>
      <c r="AV449" s="148"/>
      <c r="AW449" s="148"/>
      <c r="AX449" s="148"/>
      <c r="AY449" s="148"/>
      <c r="AZ449" s="148"/>
      <c r="BA449" s="148"/>
      <c r="BB449" s="148"/>
      <c r="BC449" s="148"/>
      <c r="BD449" s="148"/>
      <c r="BE449" s="148"/>
      <c r="BF449" s="148"/>
      <c r="BG449" s="148"/>
      <c r="BH449" s="148"/>
    </row>
    <row r="450" spans="1:60" outlineLevel="1" x14ac:dyDescent="0.25">
      <c r="A450" s="167">
        <v>115</v>
      </c>
      <c r="B450" s="168" t="s">
        <v>595</v>
      </c>
      <c r="C450" s="176" t="s">
        <v>596</v>
      </c>
      <c r="D450" s="169" t="s">
        <v>196</v>
      </c>
      <c r="E450" s="170">
        <v>1.01</v>
      </c>
      <c r="F450" s="171"/>
      <c r="G450" s="172">
        <f>ROUND(E450*F450,2)</f>
        <v>0</v>
      </c>
      <c r="H450" s="171"/>
      <c r="I450" s="172">
        <f>ROUND(E450*H450,2)</f>
        <v>0</v>
      </c>
      <c r="J450" s="171"/>
      <c r="K450" s="172">
        <f>ROUND(E450*J450,2)</f>
        <v>0</v>
      </c>
      <c r="L450" s="172">
        <v>21</v>
      </c>
      <c r="M450" s="172">
        <f>G450*(1+L450/100)</f>
        <v>0</v>
      </c>
      <c r="N450" s="172">
        <v>2.2549999999999999</v>
      </c>
      <c r="O450" s="172">
        <f>ROUND(E450*N450,2)</f>
        <v>2.2799999999999998</v>
      </c>
      <c r="P450" s="172">
        <v>0</v>
      </c>
      <c r="Q450" s="172">
        <f>ROUND(E450*P450,2)</f>
        <v>0</v>
      </c>
      <c r="R450" s="172" t="s">
        <v>321</v>
      </c>
      <c r="S450" s="172" t="s">
        <v>157</v>
      </c>
      <c r="T450" s="173" t="s">
        <v>157</v>
      </c>
      <c r="U450" s="157">
        <v>0</v>
      </c>
      <c r="V450" s="157">
        <f>ROUND(E450*U450,2)</f>
        <v>0</v>
      </c>
      <c r="W450" s="157"/>
      <c r="X450" s="157" t="s">
        <v>322</v>
      </c>
      <c r="Y450" s="148"/>
      <c r="Z450" s="148"/>
      <c r="AA450" s="148"/>
      <c r="AB450" s="148"/>
      <c r="AC450" s="148"/>
      <c r="AD450" s="148"/>
      <c r="AE450" s="148"/>
      <c r="AF450" s="148"/>
      <c r="AG450" s="148" t="s">
        <v>323</v>
      </c>
      <c r="AH450" s="148"/>
      <c r="AI450" s="148"/>
      <c r="AJ450" s="148"/>
      <c r="AK450" s="148"/>
      <c r="AL450" s="148"/>
      <c r="AM450" s="148"/>
      <c r="AN450" s="148"/>
      <c r="AO450" s="148"/>
      <c r="AP450" s="148"/>
      <c r="AQ450" s="148"/>
      <c r="AR450" s="148"/>
      <c r="AS450" s="148"/>
      <c r="AT450" s="148"/>
      <c r="AU450" s="148"/>
      <c r="AV450" s="148"/>
      <c r="AW450" s="148"/>
      <c r="AX450" s="148"/>
      <c r="AY450" s="148"/>
      <c r="AZ450" s="148"/>
      <c r="BA450" s="148"/>
      <c r="BB450" s="148"/>
      <c r="BC450" s="148"/>
      <c r="BD450" s="148"/>
      <c r="BE450" s="148"/>
      <c r="BF450" s="148"/>
      <c r="BG450" s="148"/>
      <c r="BH450" s="148"/>
    </row>
    <row r="451" spans="1:60" outlineLevel="1" x14ac:dyDescent="0.25">
      <c r="A451" s="155"/>
      <c r="B451" s="156"/>
      <c r="C451" s="177" t="s">
        <v>597</v>
      </c>
      <c r="D451" s="158"/>
      <c r="E451" s="159">
        <v>1.01</v>
      </c>
      <c r="F451" s="157"/>
      <c r="G451" s="157"/>
      <c r="H451" s="157"/>
      <c r="I451" s="157"/>
      <c r="J451" s="157"/>
      <c r="K451" s="157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  <c r="X451" s="157"/>
      <c r="Y451" s="148"/>
      <c r="Z451" s="148"/>
      <c r="AA451" s="148"/>
      <c r="AB451" s="148"/>
      <c r="AC451" s="148"/>
      <c r="AD451" s="148"/>
      <c r="AE451" s="148"/>
      <c r="AF451" s="148"/>
      <c r="AG451" s="148" t="s">
        <v>146</v>
      </c>
      <c r="AH451" s="148">
        <v>0</v>
      </c>
      <c r="AI451" s="148"/>
      <c r="AJ451" s="148"/>
      <c r="AK451" s="148"/>
      <c r="AL451" s="148"/>
      <c r="AM451" s="148"/>
      <c r="AN451" s="148"/>
      <c r="AO451" s="148"/>
      <c r="AP451" s="148"/>
      <c r="AQ451" s="148"/>
      <c r="AR451" s="148"/>
      <c r="AS451" s="148"/>
      <c r="AT451" s="148"/>
      <c r="AU451" s="148"/>
      <c r="AV451" s="148"/>
      <c r="AW451" s="148"/>
      <c r="AX451" s="148"/>
      <c r="AY451" s="148"/>
      <c r="AZ451" s="148"/>
      <c r="BA451" s="148"/>
      <c r="BB451" s="148"/>
      <c r="BC451" s="148"/>
      <c r="BD451" s="148"/>
      <c r="BE451" s="148"/>
      <c r="BF451" s="148"/>
      <c r="BG451" s="148"/>
      <c r="BH451" s="148"/>
    </row>
    <row r="452" spans="1:60" outlineLevel="1" x14ac:dyDescent="0.25">
      <c r="A452" s="155"/>
      <c r="B452" s="156"/>
      <c r="C452" s="240"/>
      <c r="D452" s="241"/>
      <c r="E452" s="241"/>
      <c r="F452" s="241"/>
      <c r="G452" s="241"/>
      <c r="H452" s="157"/>
      <c r="I452" s="157"/>
      <c r="J452" s="157"/>
      <c r="K452" s="157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  <c r="X452" s="157"/>
      <c r="Y452" s="148"/>
      <c r="Z452" s="148"/>
      <c r="AA452" s="148"/>
      <c r="AB452" s="148"/>
      <c r="AC452" s="148"/>
      <c r="AD452" s="148"/>
      <c r="AE452" s="148"/>
      <c r="AF452" s="148"/>
      <c r="AG452" s="148" t="s">
        <v>147</v>
      </c>
      <c r="AH452" s="148"/>
      <c r="AI452" s="148"/>
      <c r="AJ452" s="148"/>
      <c r="AK452" s="148"/>
      <c r="AL452" s="148"/>
      <c r="AM452" s="148"/>
      <c r="AN452" s="148"/>
      <c r="AO452" s="148"/>
      <c r="AP452" s="148"/>
      <c r="AQ452" s="148"/>
      <c r="AR452" s="148"/>
      <c r="AS452" s="148"/>
      <c r="AT452" s="148"/>
      <c r="AU452" s="148"/>
      <c r="AV452" s="148"/>
      <c r="AW452" s="148"/>
      <c r="AX452" s="148"/>
      <c r="AY452" s="148"/>
      <c r="AZ452" s="148"/>
      <c r="BA452" s="148"/>
      <c r="BB452" s="148"/>
      <c r="BC452" s="148"/>
      <c r="BD452" s="148"/>
      <c r="BE452" s="148"/>
      <c r="BF452" s="148"/>
      <c r="BG452" s="148"/>
      <c r="BH452" s="148"/>
    </row>
    <row r="453" spans="1:60" ht="20.399999999999999" outlineLevel="1" x14ac:dyDescent="0.25">
      <c r="A453" s="167">
        <v>116</v>
      </c>
      <c r="B453" s="168" t="s">
        <v>598</v>
      </c>
      <c r="C453" s="176" t="s">
        <v>599</v>
      </c>
      <c r="D453" s="169" t="s">
        <v>196</v>
      </c>
      <c r="E453" s="170">
        <v>1.01</v>
      </c>
      <c r="F453" s="171"/>
      <c r="G453" s="172">
        <f>ROUND(E453*F453,2)</f>
        <v>0</v>
      </c>
      <c r="H453" s="171"/>
      <c r="I453" s="172">
        <f>ROUND(E453*H453,2)</f>
        <v>0</v>
      </c>
      <c r="J453" s="171"/>
      <c r="K453" s="172">
        <f>ROUND(E453*J453,2)</f>
        <v>0</v>
      </c>
      <c r="L453" s="172">
        <v>21</v>
      </c>
      <c r="M453" s="172">
        <f>G453*(1+L453/100)</f>
        <v>0</v>
      </c>
      <c r="N453" s="172">
        <v>0.43</v>
      </c>
      <c r="O453" s="172">
        <f>ROUND(E453*N453,2)</f>
        <v>0.43</v>
      </c>
      <c r="P453" s="172">
        <v>0</v>
      </c>
      <c r="Q453" s="172">
        <f>ROUND(E453*P453,2)</f>
        <v>0</v>
      </c>
      <c r="R453" s="172" t="s">
        <v>321</v>
      </c>
      <c r="S453" s="172" t="s">
        <v>157</v>
      </c>
      <c r="T453" s="173" t="s">
        <v>157</v>
      </c>
      <c r="U453" s="157">
        <v>0</v>
      </c>
      <c r="V453" s="157">
        <f>ROUND(E453*U453,2)</f>
        <v>0</v>
      </c>
      <c r="W453" s="157"/>
      <c r="X453" s="157" t="s">
        <v>322</v>
      </c>
      <c r="Y453" s="148"/>
      <c r="Z453" s="148"/>
      <c r="AA453" s="148"/>
      <c r="AB453" s="148"/>
      <c r="AC453" s="148"/>
      <c r="AD453" s="148"/>
      <c r="AE453" s="148"/>
      <c r="AF453" s="148"/>
      <c r="AG453" s="148" t="s">
        <v>323</v>
      </c>
      <c r="AH453" s="148"/>
      <c r="AI453" s="148"/>
      <c r="AJ453" s="148"/>
      <c r="AK453" s="148"/>
      <c r="AL453" s="148"/>
      <c r="AM453" s="148"/>
      <c r="AN453" s="148"/>
      <c r="AO453" s="148"/>
      <c r="AP453" s="148"/>
      <c r="AQ453" s="148"/>
      <c r="AR453" s="148"/>
      <c r="AS453" s="148"/>
      <c r="AT453" s="148"/>
      <c r="AU453" s="148"/>
      <c r="AV453" s="148"/>
      <c r="AW453" s="148"/>
      <c r="AX453" s="148"/>
      <c r="AY453" s="148"/>
      <c r="AZ453" s="148"/>
      <c r="BA453" s="148"/>
      <c r="BB453" s="148"/>
      <c r="BC453" s="148"/>
      <c r="BD453" s="148"/>
      <c r="BE453" s="148"/>
      <c r="BF453" s="148"/>
      <c r="BG453" s="148"/>
      <c r="BH453" s="148"/>
    </row>
    <row r="454" spans="1:60" outlineLevel="1" x14ac:dyDescent="0.25">
      <c r="A454" s="155"/>
      <c r="B454" s="156"/>
      <c r="C454" s="177" t="s">
        <v>600</v>
      </c>
      <c r="D454" s="158"/>
      <c r="E454" s="159">
        <v>1.01</v>
      </c>
      <c r="F454" s="157"/>
      <c r="G454" s="157"/>
      <c r="H454" s="157"/>
      <c r="I454" s="157"/>
      <c r="J454" s="157"/>
      <c r="K454" s="157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  <c r="X454" s="157"/>
      <c r="Y454" s="148"/>
      <c r="Z454" s="148"/>
      <c r="AA454" s="148"/>
      <c r="AB454" s="148"/>
      <c r="AC454" s="148"/>
      <c r="AD454" s="148"/>
      <c r="AE454" s="148"/>
      <c r="AF454" s="148"/>
      <c r="AG454" s="148" t="s">
        <v>146</v>
      </c>
      <c r="AH454" s="148">
        <v>0</v>
      </c>
      <c r="AI454" s="148"/>
      <c r="AJ454" s="148"/>
      <c r="AK454" s="148"/>
      <c r="AL454" s="148"/>
      <c r="AM454" s="148"/>
      <c r="AN454" s="148"/>
      <c r="AO454" s="148"/>
      <c r="AP454" s="148"/>
      <c r="AQ454" s="148"/>
      <c r="AR454" s="148"/>
      <c r="AS454" s="148"/>
      <c r="AT454" s="148"/>
      <c r="AU454" s="148"/>
      <c r="AV454" s="148"/>
      <c r="AW454" s="148"/>
      <c r="AX454" s="148"/>
      <c r="AY454" s="148"/>
      <c r="AZ454" s="148"/>
      <c r="BA454" s="148"/>
      <c r="BB454" s="148"/>
      <c r="BC454" s="148"/>
      <c r="BD454" s="148"/>
      <c r="BE454" s="148"/>
      <c r="BF454" s="148"/>
      <c r="BG454" s="148"/>
      <c r="BH454" s="148"/>
    </row>
    <row r="455" spans="1:60" outlineLevel="1" x14ac:dyDescent="0.25">
      <c r="A455" s="155"/>
      <c r="B455" s="156"/>
      <c r="C455" s="240"/>
      <c r="D455" s="241"/>
      <c r="E455" s="241"/>
      <c r="F455" s="241"/>
      <c r="G455" s="241"/>
      <c r="H455" s="157"/>
      <c r="I455" s="157"/>
      <c r="J455" s="157"/>
      <c r="K455" s="157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  <c r="X455" s="157"/>
      <c r="Y455" s="148"/>
      <c r="Z455" s="148"/>
      <c r="AA455" s="148"/>
      <c r="AB455" s="148"/>
      <c r="AC455" s="148"/>
      <c r="AD455" s="148"/>
      <c r="AE455" s="148"/>
      <c r="AF455" s="148"/>
      <c r="AG455" s="148" t="s">
        <v>147</v>
      </c>
      <c r="AH455" s="148"/>
      <c r="AI455" s="148"/>
      <c r="AJ455" s="148"/>
      <c r="AK455" s="148"/>
      <c r="AL455" s="148"/>
      <c r="AM455" s="148"/>
      <c r="AN455" s="148"/>
      <c r="AO455" s="148"/>
      <c r="AP455" s="148"/>
      <c r="AQ455" s="148"/>
      <c r="AR455" s="148"/>
      <c r="AS455" s="148"/>
      <c r="AT455" s="148"/>
      <c r="AU455" s="148"/>
      <c r="AV455" s="148"/>
      <c r="AW455" s="148"/>
      <c r="AX455" s="148"/>
      <c r="AY455" s="148"/>
      <c r="AZ455" s="148"/>
      <c r="BA455" s="148"/>
      <c r="BB455" s="148"/>
      <c r="BC455" s="148"/>
      <c r="BD455" s="148"/>
      <c r="BE455" s="148"/>
      <c r="BF455" s="148"/>
      <c r="BG455" s="148"/>
      <c r="BH455" s="148"/>
    </row>
    <row r="456" spans="1:60" x14ac:dyDescent="0.25">
      <c r="A456" s="161" t="s">
        <v>136</v>
      </c>
      <c r="B456" s="162" t="s">
        <v>90</v>
      </c>
      <c r="C456" s="175" t="s">
        <v>91</v>
      </c>
      <c r="D456" s="163"/>
      <c r="E456" s="164"/>
      <c r="F456" s="165"/>
      <c r="G456" s="165">
        <f>SUMIF(AG457:AG520,"&lt;&gt;NOR",G457:G520)</f>
        <v>0</v>
      </c>
      <c r="H456" s="165"/>
      <c r="I456" s="165">
        <f>SUM(I457:I520)</f>
        <v>0</v>
      </c>
      <c r="J456" s="165"/>
      <c r="K456" s="165">
        <f>SUM(K457:K520)</f>
        <v>0</v>
      </c>
      <c r="L456" s="165"/>
      <c r="M456" s="165">
        <f>SUM(M457:M520)</f>
        <v>0</v>
      </c>
      <c r="N456" s="165"/>
      <c r="O456" s="165">
        <f>SUM(O457:O520)</f>
        <v>23.11</v>
      </c>
      <c r="P456" s="165"/>
      <c r="Q456" s="165">
        <f>SUM(Q457:Q520)</f>
        <v>0</v>
      </c>
      <c r="R456" s="165"/>
      <c r="S456" s="165"/>
      <c r="T456" s="166"/>
      <c r="U456" s="160"/>
      <c r="V456" s="160">
        <f>SUM(V457:V520)</f>
        <v>28.49</v>
      </c>
      <c r="W456" s="160"/>
      <c r="X456" s="160"/>
      <c r="AG456" t="s">
        <v>137</v>
      </c>
    </row>
    <row r="457" spans="1:60" outlineLevel="1" x14ac:dyDescent="0.25">
      <c r="A457" s="167">
        <v>117</v>
      </c>
      <c r="B457" s="168" t="s">
        <v>601</v>
      </c>
      <c r="C457" s="176" t="s">
        <v>602</v>
      </c>
      <c r="D457" s="169" t="s">
        <v>196</v>
      </c>
      <c r="E457" s="170">
        <v>1</v>
      </c>
      <c r="F457" s="171"/>
      <c r="G457" s="172">
        <f>ROUND(E457*F457,2)</f>
        <v>0</v>
      </c>
      <c r="H457" s="171"/>
      <c r="I457" s="172">
        <f>ROUND(E457*H457,2)</f>
        <v>0</v>
      </c>
      <c r="J457" s="171"/>
      <c r="K457" s="172">
        <f>ROUND(E457*J457,2)</f>
        <v>0</v>
      </c>
      <c r="L457" s="172">
        <v>21</v>
      </c>
      <c r="M457" s="172">
        <f>G457*(1+L457/100)</f>
        <v>0</v>
      </c>
      <c r="N457" s="172">
        <v>0.25</v>
      </c>
      <c r="O457" s="172">
        <f>ROUND(E457*N457,2)</f>
        <v>0.25</v>
      </c>
      <c r="P457" s="172">
        <v>0</v>
      </c>
      <c r="Q457" s="172">
        <f>ROUND(E457*P457,2)</f>
        <v>0</v>
      </c>
      <c r="R457" s="172" t="s">
        <v>204</v>
      </c>
      <c r="S457" s="172" t="s">
        <v>157</v>
      </c>
      <c r="T457" s="173" t="s">
        <v>157</v>
      </c>
      <c r="U457" s="157">
        <v>0.82</v>
      </c>
      <c r="V457" s="157">
        <f>ROUND(E457*U457,2)</f>
        <v>0.82</v>
      </c>
      <c r="W457" s="157"/>
      <c r="X457" s="157" t="s">
        <v>189</v>
      </c>
      <c r="Y457" s="148"/>
      <c r="Z457" s="148"/>
      <c r="AA457" s="148"/>
      <c r="AB457" s="148"/>
      <c r="AC457" s="148"/>
      <c r="AD457" s="148"/>
      <c r="AE457" s="148"/>
      <c r="AF457" s="148"/>
      <c r="AG457" s="148" t="s">
        <v>190</v>
      </c>
      <c r="AH457" s="148"/>
      <c r="AI457" s="148"/>
      <c r="AJ457" s="148"/>
      <c r="AK457" s="148"/>
      <c r="AL457" s="148"/>
      <c r="AM457" s="148"/>
      <c r="AN457" s="148"/>
      <c r="AO457" s="148"/>
      <c r="AP457" s="148"/>
      <c r="AQ457" s="148"/>
      <c r="AR457" s="148"/>
      <c r="AS457" s="148"/>
      <c r="AT457" s="148"/>
      <c r="AU457" s="148"/>
      <c r="AV457" s="148"/>
      <c r="AW457" s="148"/>
      <c r="AX457" s="148"/>
      <c r="AY457" s="148"/>
      <c r="AZ457" s="148"/>
      <c r="BA457" s="148"/>
      <c r="BB457" s="148"/>
      <c r="BC457" s="148"/>
      <c r="BD457" s="148"/>
      <c r="BE457" s="148"/>
      <c r="BF457" s="148"/>
      <c r="BG457" s="148"/>
      <c r="BH457" s="148"/>
    </row>
    <row r="458" spans="1:60" outlineLevel="1" x14ac:dyDescent="0.25">
      <c r="A458" s="155"/>
      <c r="B458" s="156"/>
      <c r="C458" s="177" t="s">
        <v>603</v>
      </c>
      <c r="D458" s="158"/>
      <c r="E458" s="159">
        <v>1</v>
      </c>
      <c r="F458" s="157"/>
      <c r="G458" s="157"/>
      <c r="H458" s="157"/>
      <c r="I458" s="157"/>
      <c r="J458" s="157"/>
      <c r="K458" s="157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  <c r="X458" s="157"/>
      <c r="Y458" s="148"/>
      <c r="Z458" s="148"/>
      <c r="AA458" s="148"/>
      <c r="AB458" s="148"/>
      <c r="AC458" s="148"/>
      <c r="AD458" s="148"/>
      <c r="AE458" s="148"/>
      <c r="AF458" s="148"/>
      <c r="AG458" s="148" t="s">
        <v>146</v>
      </c>
      <c r="AH458" s="148">
        <v>0</v>
      </c>
      <c r="AI458" s="148"/>
      <c r="AJ458" s="148"/>
      <c r="AK458" s="148"/>
      <c r="AL458" s="148"/>
      <c r="AM458" s="148"/>
      <c r="AN458" s="148"/>
      <c r="AO458" s="148"/>
      <c r="AP458" s="148"/>
      <c r="AQ458" s="148"/>
      <c r="AR458" s="148"/>
      <c r="AS458" s="148"/>
      <c r="AT458" s="148"/>
      <c r="AU458" s="148"/>
      <c r="AV458" s="148"/>
      <c r="AW458" s="148"/>
      <c r="AX458" s="148"/>
      <c r="AY458" s="148"/>
      <c r="AZ458" s="148"/>
      <c r="BA458" s="148"/>
      <c r="BB458" s="148"/>
      <c r="BC458" s="148"/>
      <c r="BD458" s="148"/>
      <c r="BE458" s="148"/>
      <c r="BF458" s="148"/>
      <c r="BG458" s="148"/>
      <c r="BH458" s="148"/>
    </row>
    <row r="459" spans="1:60" outlineLevel="1" x14ac:dyDescent="0.25">
      <c r="A459" s="155"/>
      <c r="B459" s="156"/>
      <c r="C459" s="240"/>
      <c r="D459" s="241"/>
      <c r="E459" s="241"/>
      <c r="F459" s="241"/>
      <c r="G459" s="241"/>
      <c r="H459" s="157"/>
      <c r="I459" s="157"/>
      <c r="J459" s="157"/>
      <c r="K459" s="157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  <c r="X459" s="157"/>
      <c r="Y459" s="148"/>
      <c r="Z459" s="148"/>
      <c r="AA459" s="148"/>
      <c r="AB459" s="148"/>
      <c r="AC459" s="148"/>
      <c r="AD459" s="148"/>
      <c r="AE459" s="148"/>
      <c r="AF459" s="148"/>
      <c r="AG459" s="148" t="s">
        <v>147</v>
      </c>
      <c r="AH459" s="148"/>
      <c r="AI459" s="148"/>
      <c r="AJ459" s="148"/>
      <c r="AK459" s="148"/>
      <c r="AL459" s="148"/>
      <c r="AM459" s="148"/>
      <c r="AN459" s="148"/>
      <c r="AO459" s="148"/>
      <c r="AP459" s="148"/>
      <c r="AQ459" s="148"/>
      <c r="AR459" s="148"/>
      <c r="AS459" s="148"/>
      <c r="AT459" s="148"/>
      <c r="AU459" s="148"/>
      <c r="AV459" s="148"/>
      <c r="AW459" s="148"/>
      <c r="AX459" s="148"/>
      <c r="AY459" s="148"/>
      <c r="AZ459" s="148"/>
      <c r="BA459" s="148"/>
      <c r="BB459" s="148"/>
      <c r="BC459" s="148"/>
      <c r="BD459" s="148"/>
      <c r="BE459" s="148"/>
      <c r="BF459" s="148"/>
      <c r="BG459" s="148"/>
      <c r="BH459" s="148"/>
    </row>
    <row r="460" spans="1:60" outlineLevel="1" x14ac:dyDescent="0.25">
      <c r="A460" s="167">
        <v>118</v>
      </c>
      <c r="B460" s="168" t="s">
        <v>604</v>
      </c>
      <c r="C460" s="176" t="s">
        <v>605</v>
      </c>
      <c r="D460" s="169" t="s">
        <v>347</v>
      </c>
      <c r="E460" s="170">
        <v>34.1</v>
      </c>
      <c r="F460" s="171"/>
      <c r="G460" s="172">
        <f>ROUND(E460*F460,2)</f>
        <v>0</v>
      </c>
      <c r="H460" s="171"/>
      <c r="I460" s="172">
        <f>ROUND(E460*H460,2)</f>
        <v>0</v>
      </c>
      <c r="J460" s="171"/>
      <c r="K460" s="172">
        <f>ROUND(E460*J460,2)</f>
        <v>0</v>
      </c>
      <c r="L460" s="172">
        <v>21</v>
      </c>
      <c r="M460" s="172">
        <f>G460*(1+L460/100)</f>
        <v>0</v>
      </c>
      <c r="N460" s="172">
        <v>3.6999999999999999E-4</v>
      </c>
      <c r="O460" s="172">
        <f>ROUND(E460*N460,2)</f>
        <v>0.01</v>
      </c>
      <c r="P460" s="172">
        <v>0</v>
      </c>
      <c r="Q460" s="172">
        <f>ROUND(E460*P460,2)</f>
        <v>0</v>
      </c>
      <c r="R460" s="172" t="s">
        <v>204</v>
      </c>
      <c r="S460" s="172" t="s">
        <v>157</v>
      </c>
      <c r="T460" s="173" t="s">
        <v>157</v>
      </c>
      <c r="U460" s="157">
        <v>0.05</v>
      </c>
      <c r="V460" s="157">
        <f>ROUND(E460*U460,2)</f>
        <v>1.71</v>
      </c>
      <c r="W460" s="157"/>
      <c r="X460" s="157" t="s">
        <v>189</v>
      </c>
      <c r="Y460" s="148"/>
      <c r="Z460" s="148"/>
      <c r="AA460" s="148"/>
      <c r="AB460" s="148"/>
      <c r="AC460" s="148"/>
      <c r="AD460" s="148"/>
      <c r="AE460" s="148"/>
      <c r="AF460" s="148"/>
      <c r="AG460" s="148" t="s">
        <v>190</v>
      </c>
      <c r="AH460" s="148"/>
      <c r="AI460" s="148"/>
      <c r="AJ460" s="148"/>
      <c r="AK460" s="148"/>
      <c r="AL460" s="148"/>
      <c r="AM460" s="148"/>
      <c r="AN460" s="148"/>
      <c r="AO460" s="148"/>
      <c r="AP460" s="148"/>
      <c r="AQ460" s="148"/>
      <c r="AR460" s="148"/>
      <c r="AS460" s="148"/>
      <c r="AT460" s="148"/>
      <c r="AU460" s="148"/>
      <c r="AV460" s="148"/>
      <c r="AW460" s="148"/>
      <c r="AX460" s="148"/>
      <c r="AY460" s="148"/>
      <c r="AZ460" s="148"/>
      <c r="BA460" s="148"/>
      <c r="BB460" s="148"/>
      <c r="BC460" s="148"/>
      <c r="BD460" s="148"/>
      <c r="BE460" s="148"/>
      <c r="BF460" s="148"/>
      <c r="BG460" s="148"/>
      <c r="BH460" s="148"/>
    </row>
    <row r="461" spans="1:60" outlineLevel="1" x14ac:dyDescent="0.25">
      <c r="A461" s="155"/>
      <c r="B461" s="156"/>
      <c r="C461" s="177" t="s">
        <v>606</v>
      </c>
      <c r="D461" s="158"/>
      <c r="E461" s="159">
        <v>34.1</v>
      </c>
      <c r="F461" s="157"/>
      <c r="G461" s="157"/>
      <c r="H461" s="157"/>
      <c r="I461" s="157"/>
      <c r="J461" s="157"/>
      <c r="K461" s="157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  <c r="X461" s="157"/>
      <c r="Y461" s="148"/>
      <c r="Z461" s="148"/>
      <c r="AA461" s="148"/>
      <c r="AB461" s="148"/>
      <c r="AC461" s="148"/>
      <c r="AD461" s="148"/>
      <c r="AE461" s="148"/>
      <c r="AF461" s="148"/>
      <c r="AG461" s="148" t="s">
        <v>146</v>
      </c>
      <c r="AH461" s="148">
        <v>0</v>
      </c>
      <c r="AI461" s="148"/>
      <c r="AJ461" s="148"/>
      <c r="AK461" s="148"/>
      <c r="AL461" s="148"/>
      <c r="AM461" s="148"/>
      <c r="AN461" s="148"/>
      <c r="AO461" s="148"/>
      <c r="AP461" s="148"/>
      <c r="AQ461" s="148"/>
      <c r="AR461" s="148"/>
      <c r="AS461" s="148"/>
      <c r="AT461" s="148"/>
      <c r="AU461" s="148"/>
      <c r="AV461" s="148"/>
      <c r="AW461" s="148"/>
      <c r="AX461" s="148"/>
      <c r="AY461" s="148"/>
      <c r="AZ461" s="148"/>
      <c r="BA461" s="148"/>
      <c r="BB461" s="148"/>
      <c r="BC461" s="148"/>
      <c r="BD461" s="148"/>
      <c r="BE461" s="148"/>
      <c r="BF461" s="148"/>
      <c r="BG461" s="148"/>
      <c r="BH461" s="148"/>
    </row>
    <row r="462" spans="1:60" outlineLevel="1" x14ac:dyDescent="0.25">
      <c r="A462" s="155"/>
      <c r="B462" s="156"/>
      <c r="C462" s="240"/>
      <c r="D462" s="241"/>
      <c r="E462" s="241"/>
      <c r="F462" s="241"/>
      <c r="G462" s="241"/>
      <c r="H462" s="157"/>
      <c r="I462" s="157"/>
      <c r="J462" s="157"/>
      <c r="K462" s="157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  <c r="X462" s="157"/>
      <c r="Y462" s="148"/>
      <c r="Z462" s="148"/>
      <c r="AA462" s="148"/>
      <c r="AB462" s="148"/>
      <c r="AC462" s="148"/>
      <c r="AD462" s="148"/>
      <c r="AE462" s="148"/>
      <c r="AF462" s="148"/>
      <c r="AG462" s="148" t="s">
        <v>147</v>
      </c>
      <c r="AH462" s="148"/>
      <c r="AI462" s="148"/>
      <c r="AJ462" s="148"/>
      <c r="AK462" s="148"/>
      <c r="AL462" s="148"/>
      <c r="AM462" s="148"/>
      <c r="AN462" s="148"/>
      <c r="AO462" s="148"/>
      <c r="AP462" s="148"/>
      <c r="AQ462" s="148"/>
      <c r="AR462" s="148"/>
      <c r="AS462" s="148"/>
      <c r="AT462" s="148"/>
      <c r="AU462" s="148"/>
      <c r="AV462" s="148"/>
      <c r="AW462" s="148"/>
      <c r="AX462" s="148"/>
      <c r="AY462" s="148"/>
      <c r="AZ462" s="148"/>
      <c r="BA462" s="148"/>
      <c r="BB462" s="148"/>
      <c r="BC462" s="148"/>
      <c r="BD462" s="148"/>
      <c r="BE462" s="148"/>
      <c r="BF462" s="148"/>
      <c r="BG462" s="148"/>
      <c r="BH462" s="148"/>
    </row>
    <row r="463" spans="1:60" ht="20.399999999999999" outlineLevel="1" x14ac:dyDescent="0.25">
      <c r="A463" s="167">
        <v>119</v>
      </c>
      <c r="B463" s="168" t="s">
        <v>607</v>
      </c>
      <c r="C463" s="176" t="s">
        <v>608</v>
      </c>
      <c r="D463" s="169" t="s">
        <v>187</v>
      </c>
      <c r="E463" s="170">
        <v>3</v>
      </c>
      <c r="F463" s="171"/>
      <c r="G463" s="172">
        <f>ROUND(E463*F463,2)</f>
        <v>0</v>
      </c>
      <c r="H463" s="171"/>
      <c r="I463" s="172">
        <f>ROUND(E463*H463,2)</f>
        <v>0</v>
      </c>
      <c r="J463" s="171"/>
      <c r="K463" s="172">
        <f>ROUND(E463*J463,2)</f>
        <v>0</v>
      </c>
      <c r="L463" s="172">
        <v>21</v>
      </c>
      <c r="M463" s="172">
        <f>G463*(1+L463/100)</f>
        <v>0</v>
      </c>
      <c r="N463" s="172">
        <v>3.7000000000000002E-3</v>
      </c>
      <c r="O463" s="172">
        <f>ROUND(E463*N463,2)</f>
        <v>0.01</v>
      </c>
      <c r="P463" s="172">
        <v>0</v>
      </c>
      <c r="Q463" s="172">
        <f>ROUND(E463*P463,2)</f>
        <v>0</v>
      </c>
      <c r="R463" s="172" t="s">
        <v>204</v>
      </c>
      <c r="S463" s="172" t="s">
        <v>157</v>
      </c>
      <c r="T463" s="173" t="s">
        <v>157</v>
      </c>
      <c r="U463" s="157">
        <v>0.36</v>
      </c>
      <c r="V463" s="157">
        <f>ROUND(E463*U463,2)</f>
        <v>1.08</v>
      </c>
      <c r="W463" s="157"/>
      <c r="X463" s="157" t="s">
        <v>189</v>
      </c>
      <c r="Y463" s="148"/>
      <c r="Z463" s="148"/>
      <c r="AA463" s="148"/>
      <c r="AB463" s="148"/>
      <c r="AC463" s="148"/>
      <c r="AD463" s="148"/>
      <c r="AE463" s="148"/>
      <c r="AF463" s="148"/>
      <c r="AG463" s="148" t="s">
        <v>190</v>
      </c>
      <c r="AH463" s="148"/>
      <c r="AI463" s="148"/>
      <c r="AJ463" s="148"/>
      <c r="AK463" s="148"/>
      <c r="AL463" s="148"/>
      <c r="AM463" s="148"/>
      <c r="AN463" s="148"/>
      <c r="AO463" s="148"/>
      <c r="AP463" s="148"/>
      <c r="AQ463" s="148"/>
      <c r="AR463" s="148"/>
      <c r="AS463" s="148"/>
      <c r="AT463" s="148"/>
      <c r="AU463" s="148"/>
      <c r="AV463" s="148"/>
      <c r="AW463" s="148"/>
      <c r="AX463" s="148"/>
      <c r="AY463" s="148"/>
      <c r="AZ463" s="148"/>
      <c r="BA463" s="148"/>
      <c r="BB463" s="148"/>
      <c r="BC463" s="148"/>
      <c r="BD463" s="148"/>
      <c r="BE463" s="148"/>
      <c r="BF463" s="148"/>
      <c r="BG463" s="148"/>
      <c r="BH463" s="148"/>
    </row>
    <row r="464" spans="1:60" outlineLevel="1" x14ac:dyDescent="0.25">
      <c r="A464" s="155"/>
      <c r="B464" s="156"/>
      <c r="C464" s="177" t="s">
        <v>609</v>
      </c>
      <c r="D464" s="158"/>
      <c r="E464" s="159">
        <v>3</v>
      </c>
      <c r="F464" s="157"/>
      <c r="G464" s="157"/>
      <c r="H464" s="157"/>
      <c r="I464" s="157"/>
      <c r="J464" s="157"/>
      <c r="K464" s="157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  <c r="X464" s="157"/>
      <c r="Y464" s="148"/>
      <c r="Z464" s="148"/>
      <c r="AA464" s="148"/>
      <c r="AB464" s="148"/>
      <c r="AC464" s="148"/>
      <c r="AD464" s="148"/>
      <c r="AE464" s="148"/>
      <c r="AF464" s="148"/>
      <c r="AG464" s="148" t="s">
        <v>146</v>
      </c>
      <c r="AH464" s="148">
        <v>0</v>
      </c>
      <c r="AI464" s="148"/>
      <c r="AJ464" s="148"/>
      <c r="AK464" s="148"/>
      <c r="AL464" s="148"/>
      <c r="AM464" s="148"/>
      <c r="AN464" s="148"/>
      <c r="AO464" s="148"/>
      <c r="AP464" s="148"/>
      <c r="AQ464" s="148"/>
      <c r="AR464" s="148"/>
      <c r="AS464" s="148"/>
      <c r="AT464" s="148"/>
      <c r="AU464" s="148"/>
      <c r="AV464" s="148"/>
      <c r="AW464" s="148"/>
      <c r="AX464" s="148"/>
      <c r="AY464" s="148"/>
      <c r="AZ464" s="148"/>
      <c r="BA464" s="148"/>
      <c r="BB464" s="148"/>
      <c r="BC464" s="148"/>
      <c r="BD464" s="148"/>
      <c r="BE464" s="148"/>
      <c r="BF464" s="148"/>
      <c r="BG464" s="148"/>
      <c r="BH464" s="148"/>
    </row>
    <row r="465" spans="1:60" outlineLevel="1" x14ac:dyDescent="0.25">
      <c r="A465" s="155"/>
      <c r="B465" s="156"/>
      <c r="C465" s="240"/>
      <c r="D465" s="241"/>
      <c r="E465" s="241"/>
      <c r="F465" s="241"/>
      <c r="G465" s="241"/>
      <c r="H465" s="157"/>
      <c r="I465" s="157"/>
      <c r="J465" s="157"/>
      <c r="K465" s="157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  <c r="X465" s="157"/>
      <c r="Y465" s="148"/>
      <c r="Z465" s="148"/>
      <c r="AA465" s="148"/>
      <c r="AB465" s="148"/>
      <c r="AC465" s="148"/>
      <c r="AD465" s="148"/>
      <c r="AE465" s="148"/>
      <c r="AF465" s="148"/>
      <c r="AG465" s="148" t="s">
        <v>147</v>
      </c>
      <c r="AH465" s="148"/>
      <c r="AI465" s="148"/>
      <c r="AJ465" s="148"/>
      <c r="AK465" s="148"/>
      <c r="AL465" s="148"/>
      <c r="AM465" s="148"/>
      <c r="AN465" s="148"/>
      <c r="AO465" s="148"/>
      <c r="AP465" s="148"/>
      <c r="AQ465" s="148"/>
      <c r="AR465" s="148"/>
      <c r="AS465" s="148"/>
      <c r="AT465" s="148"/>
      <c r="AU465" s="148"/>
      <c r="AV465" s="148"/>
      <c r="AW465" s="148"/>
      <c r="AX465" s="148"/>
      <c r="AY465" s="148"/>
      <c r="AZ465" s="148"/>
      <c r="BA465" s="148"/>
      <c r="BB465" s="148"/>
      <c r="BC465" s="148"/>
      <c r="BD465" s="148"/>
      <c r="BE465" s="148"/>
      <c r="BF465" s="148"/>
      <c r="BG465" s="148"/>
      <c r="BH465" s="148"/>
    </row>
    <row r="466" spans="1:60" outlineLevel="1" x14ac:dyDescent="0.25">
      <c r="A466" s="167">
        <v>120</v>
      </c>
      <c r="B466" s="168" t="s">
        <v>610</v>
      </c>
      <c r="C466" s="176" t="s">
        <v>611</v>
      </c>
      <c r="D466" s="169" t="s">
        <v>347</v>
      </c>
      <c r="E466" s="170">
        <v>34.1</v>
      </c>
      <c r="F466" s="171"/>
      <c r="G466" s="172">
        <f>ROUND(E466*F466,2)</f>
        <v>0</v>
      </c>
      <c r="H466" s="171"/>
      <c r="I466" s="172">
        <f>ROUND(E466*H466,2)</f>
        <v>0</v>
      </c>
      <c r="J466" s="171"/>
      <c r="K466" s="172">
        <f>ROUND(E466*J466,2)</f>
        <v>0</v>
      </c>
      <c r="L466" s="172">
        <v>21</v>
      </c>
      <c r="M466" s="172">
        <f>G466*(1+L466/100)</f>
        <v>0</v>
      </c>
      <c r="N466" s="172">
        <v>0</v>
      </c>
      <c r="O466" s="172">
        <f>ROUND(E466*N466,2)</f>
        <v>0</v>
      </c>
      <c r="P466" s="172">
        <v>0</v>
      </c>
      <c r="Q466" s="172">
        <f>ROUND(E466*P466,2)</f>
        <v>0</v>
      </c>
      <c r="R466" s="172" t="s">
        <v>204</v>
      </c>
      <c r="S466" s="172" t="s">
        <v>157</v>
      </c>
      <c r="T466" s="173" t="s">
        <v>157</v>
      </c>
      <c r="U466" s="157">
        <v>0.01</v>
      </c>
      <c r="V466" s="157">
        <f>ROUND(E466*U466,2)</f>
        <v>0.34</v>
      </c>
      <c r="W466" s="157"/>
      <c r="X466" s="157" t="s">
        <v>189</v>
      </c>
      <c r="Y466" s="148"/>
      <c r="Z466" s="148"/>
      <c r="AA466" s="148"/>
      <c r="AB466" s="148"/>
      <c r="AC466" s="148"/>
      <c r="AD466" s="148"/>
      <c r="AE466" s="148"/>
      <c r="AF466" s="148"/>
      <c r="AG466" s="148" t="s">
        <v>190</v>
      </c>
      <c r="AH466" s="148"/>
      <c r="AI466" s="148"/>
      <c r="AJ466" s="148"/>
      <c r="AK466" s="148"/>
      <c r="AL466" s="148"/>
      <c r="AM466" s="148"/>
      <c r="AN466" s="148"/>
      <c r="AO466" s="148"/>
      <c r="AP466" s="148"/>
      <c r="AQ466" s="148"/>
      <c r="AR466" s="148"/>
      <c r="AS466" s="148"/>
      <c r="AT466" s="148"/>
      <c r="AU466" s="148"/>
      <c r="AV466" s="148"/>
      <c r="AW466" s="148"/>
      <c r="AX466" s="148"/>
      <c r="AY466" s="148"/>
      <c r="AZ466" s="148"/>
      <c r="BA466" s="148"/>
      <c r="BB466" s="148"/>
      <c r="BC466" s="148"/>
      <c r="BD466" s="148"/>
      <c r="BE466" s="148"/>
      <c r="BF466" s="148"/>
      <c r="BG466" s="148"/>
      <c r="BH466" s="148"/>
    </row>
    <row r="467" spans="1:60" outlineLevel="1" x14ac:dyDescent="0.25">
      <c r="A467" s="155"/>
      <c r="B467" s="156"/>
      <c r="C467" s="249" t="s">
        <v>612</v>
      </c>
      <c r="D467" s="250"/>
      <c r="E467" s="250"/>
      <c r="F467" s="250"/>
      <c r="G467" s="250"/>
      <c r="H467" s="157"/>
      <c r="I467" s="157"/>
      <c r="J467" s="157"/>
      <c r="K467" s="157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  <c r="X467" s="157"/>
      <c r="Y467" s="148"/>
      <c r="Z467" s="148"/>
      <c r="AA467" s="148"/>
      <c r="AB467" s="148"/>
      <c r="AC467" s="148"/>
      <c r="AD467" s="148"/>
      <c r="AE467" s="148"/>
      <c r="AF467" s="148"/>
      <c r="AG467" s="148" t="s">
        <v>192</v>
      </c>
      <c r="AH467" s="148"/>
      <c r="AI467" s="148"/>
      <c r="AJ467" s="148"/>
      <c r="AK467" s="148"/>
      <c r="AL467" s="148"/>
      <c r="AM467" s="148"/>
      <c r="AN467" s="148"/>
      <c r="AO467" s="148"/>
      <c r="AP467" s="148"/>
      <c r="AQ467" s="148"/>
      <c r="AR467" s="148"/>
      <c r="AS467" s="148"/>
      <c r="AT467" s="148"/>
      <c r="AU467" s="148"/>
      <c r="AV467" s="148"/>
      <c r="AW467" s="148"/>
      <c r="AX467" s="148"/>
      <c r="AY467" s="148"/>
      <c r="AZ467" s="148"/>
      <c r="BA467" s="148"/>
      <c r="BB467" s="148"/>
      <c r="BC467" s="148"/>
      <c r="BD467" s="148"/>
      <c r="BE467" s="148"/>
      <c r="BF467" s="148"/>
      <c r="BG467" s="148"/>
      <c r="BH467" s="148"/>
    </row>
    <row r="468" spans="1:60" outlineLevel="1" x14ac:dyDescent="0.25">
      <c r="A468" s="155"/>
      <c r="B468" s="156"/>
      <c r="C468" s="177" t="s">
        <v>606</v>
      </c>
      <c r="D468" s="158"/>
      <c r="E468" s="159">
        <v>34.1</v>
      </c>
      <c r="F468" s="157"/>
      <c r="G468" s="157"/>
      <c r="H468" s="157"/>
      <c r="I468" s="157"/>
      <c r="J468" s="157"/>
      <c r="K468" s="157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  <c r="X468" s="157"/>
      <c r="Y468" s="148"/>
      <c r="Z468" s="148"/>
      <c r="AA468" s="148"/>
      <c r="AB468" s="148"/>
      <c r="AC468" s="148"/>
      <c r="AD468" s="148"/>
      <c r="AE468" s="148"/>
      <c r="AF468" s="148"/>
      <c r="AG468" s="148" t="s">
        <v>146</v>
      </c>
      <c r="AH468" s="148">
        <v>0</v>
      </c>
      <c r="AI468" s="148"/>
      <c r="AJ468" s="148"/>
      <c r="AK468" s="148"/>
      <c r="AL468" s="148"/>
      <c r="AM468" s="148"/>
      <c r="AN468" s="148"/>
      <c r="AO468" s="148"/>
      <c r="AP468" s="148"/>
      <c r="AQ468" s="148"/>
      <c r="AR468" s="148"/>
      <c r="AS468" s="148"/>
      <c r="AT468" s="148"/>
      <c r="AU468" s="148"/>
      <c r="AV468" s="148"/>
      <c r="AW468" s="148"/>
      <c r="AX468" s="148"/>
      <c r="AY468" s="148"/>
      <c r="AZ468" s="148"/>
      <c r="BA468" s="148"/>
      <c r="BB468" s="148"/>
      <c r="BC468" s="148"/>
      <c r="BD468" s="148"/>
      <c r="BE468" s="148"/>
      <c r="BF468" s="148"/>
      <c r="BG468" s="148"/>
      <c r="BH468" s="148"/>
    </row>
    <row r="469" spans="1:60" outlineLevel="1" x14ac:dyDescent="0.25">
      <c r="A469" s="155"/>
      <c r="B469" s="156"/>
      <c r="C469" s="240"/>
      <c r="D469" s="241"/>
      <c r="E469" s="241"/>
      <c r="F469" s="241"/>
      <c r="G469" s="241"/>
      <c r="H469" s="157"/>
      <c r="I469" s="157"/>
      <c r="J469" s="157"/>
      <c r="K469" s="157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  <c r="X469" s="157"/>
      <c r="Y469" s="148"/>
      <c r="Z469" s="148"/>
      <c r="AA469" s="148"/>
      <c r="AB469" s="148"/>
      <c r="AC469" s="148"/>
      <c r="AD469" s="148"/>
      <c r="AE469" s="148"/>
      <c r="AF469" s="148"/>
      <c r="AG469" s="148" t="s">
        <v>147</v>
      </c>
      <c r="AH469" s="148"/>
      <c r="AI469" s="148"/>
      <c r="AJ469" s="148"/>
      <c r="AK469" s="148"/>
      <c r="AL469" s="148"/>
      <c r="AM469" s="148"/>
      <c r="AN469" s="148"/>
      <c r="AO469" s="148"/>
      <c r="AP469" s="148"/>
      <c r="AQ469" s="148"/>
      <c r="AR469" s="148"/>
      <c r="AS469" s="148"/>
      <c r="AT469" s="148"/>
      <c r="AU469" s="148"/>
      <c r="AV469" s="148"/>
      <c r="AW469" s="148"/>
      <c r="AX469" s="148"/>
      <c r="AY469" s="148"/>
      <c r="AZ469" s="148"/>
      <c r="BA469" s="148"/>
      <c r="BB469" s="148"/>
      <c r="BC469" s="148"/>
      <c r="BD469" s="148"/>
      <c r="BE469" s="148"/>
      <c r="BF469" s="148"/>
      <c r="BG469" s="148"/>
      <c r="BH469" s="148"/>
    </row>
    <row r="470" spans="1:60" outlineLevel="1" x14ac:dyDescent="0.25">
      <c r="A470" s="167">
        <v>121</v>
      </c>
      <c r="B470" s="168" t="s">
        <v>613</v>
      </c>
      <c r="C470" s="176" t="s">
        <v>614</v>
      </c>
      <c r="D470" s="169" t="s">
        <v>187</v>
      </c>
      <c r="E470" s="170">
        <v>3</v>
      </c>
      <c r="F470" s="171"/>
      <c r="G470" s="172">
        <f>ROUND(E470*F470,2)</f>
        <v>0</v>
      </c>
      <c r="H470" s="171"/>
      <c r="I470" s="172">
        <f>ROUND(E470*H470,2)</f>
        <v>0</v>
      </c>
      <c r="J470" s="171"/>
      <c r="K470" s="172">
        <f>ROUND(E470*J470,2)</f>
        <v>0</v>
      </c>
      <c r="L470" s="172">
        <v>21</v>
      </c>
      <c r="M470" s="172">
        <f>G470*(1+L470/100)</f>
        <v>0</v>
      </c>
      <c r="N470" s="172">
        <v>0</v>
      </c>
      <c r="O470" s="172">
        <f>ROUND(E470*N470,2)</f>
        <v>0</v>
      </c>
      <c r="P470" s="172">
        <v>0</v>
      </c>
      <c r="Q470" s="172">
        <f>ROUND(E470*P470,2)</f>
        <v>0</v>
      </c>
      <c r="R470" s="172" t="s">
        <v>204</v>
      </c>
      <c r="S470" s="172" t="s">
        <v>157</v>
      </c>
      <c r="T470" s="173" t="s">
        <v>157</v>
      </c>
      <c r="U470" s="157">
        <v>0.13</v>
      </c>
      <c r="V470" s="157">
        <f>ROUND(E470*U470,2)</f>
        <v>0.39</v>
      </c>
      <c r="W470" s="157"/>
      <c r="X470" s="157" t="s">
        <v>189</v>
      </c>
      <c r="Y470" s="148"/>
      <c r="Z470" s="148"/>
      <c r="AA470" s="148"/>
      <c r="AB470" s="148"/>
      <c r="AC470" s="148"/>
      <c r="AD470" s="148"/>
      <c r="AE470" s="148"/>
      <c r="AF470" s="148"/>
      <c r="AG470" s="148" t="s">
        <v>190</v>
      </c>
      <c r="AH470" s="148"/>
      <c r="AI470" s="148"/>
      <c r="AJ470" s="148"/>
      <c r="AK470" s="148"/>
      <c r="AL470" s="148"/>
      <c r="AM470" s="148"/>
      <c r="AN470" s="148"/>
      <c r="AO470" s="148"/>
      <c r="AP470" s="148"/>
      <c r="AQ470" s="148"/>
      <c r="AR470" s="148"/>
      <c r="AS470" s="148"/>
      <c r="AT470" s="148"/>
      <c r="AU470" s="148"/>
      <c r="AV470" s="148"/>
      <c r="AW470" s="148"/>
      <c r="AX470" s="148"/>
      <c r="AY470" s="148"/>
      <c r="AZ470" s="148"/>
      <c r="BA470" s="148"/>
      <c r="BB470" s="148"/>
      <c r="BC470" s="148"/>
      <c r="BD470" s="148"/>
      <c r="BE470" s="148"/>
      <c r="BF470" s="148"/>
      <c r="BG470" s="148"/>
      <c r="BH470" s="148"/>
    </row>
    <row r="471" spans="1:60" outlineLevel="1" x14ac:dyDescent="0.25">
      <c r="A471" s="155"/>
      <c r="B471" s="156"/>
      <c r="C471" s="249" t="s">
        <v>612</v>
      </c>
      <c r="D471" s="250"/>
      <c r="E471" s="250"/>
      <c r="F471" s="250"/>
      <c r="G471" s="250"/>
      <c r="H471" s="157"/>
      <c r="I471" s="157"/>
      <c r="J471" s="157"/>
      <c r="K471" s="157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  <c r="X471" s="157"/>
      <c r="Y471" s="148"/>
      <c r="Z471" s="148"/>
      <c r="AA471" s="148"/>
      <c r="AB471" s="148"/>
      <c r="AC471" s="148"/>
      <c r="AD471" s="148"/>
      <c r="AE471" s="148"/>
      <c r="AF471" s="148"/>
      <c r="AG471" s="148" t="s">
        <v>192</v>
      </c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8"/>
      <c r="AR471" s="148"/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8"/>
      <c r="BC471" s="148"/>
      <c r="BD471" s="148"/>
      <c r="BE471" s="148"/>
      <c r="BF471" s="148"/>
      <c r="BG471" s="148"/>
      <c r="BH471" s="148"/>
    </row>
    <row r="472" spans="1:60" outlineLevel="1" x14ac:dyDescent="0.25">
      <c r="A472" s="155"/>
      <c r="B472" s="156"/>
      <c r="C472" s="177" t="s">
        <v>609</v>
      </c>
      <c r="D472" s="158"/>
      <c r="E472" s="159">
        <v>3</v>
      </c>
      <c r="F472" s="157"/>
      <c r="G472" s="157"/>
      <c r="H472" s="157"/>
      <c r="I472" s="157"/>
      <c r="J472" s="157"/>
      <c r="K472" s="157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  <c r="X472" s="157"/>
      <c r="Y472" s="148"/>
      <c r="Z472" s="148"/>
      <c r="AA472" s="148"/>
      <c r="AB472" s="148"/>
      <c r="AC472" s="148"/>
      <c r="AD472" s="148"/>
      <c r="AE472" s="148"/>
      <c r="AF472" s="148"/>
      <c r="AG472" s="148" t="s">
        <v>146</v>
      </c>
      <c r="AH472" s="148">
        <v>0</v>
      </c>
      <c r="AI472" s="148"/>
      <c r="AJ472" s="148"/>
      <c r="AK472" s="148"/>
      <c r="AL472" s="148"/>
      <c r="AM472" s="148"/>
      <c r="AN472" s="148"/>
      <c r="AO472" s="148"/>
      <c r="AP472" s="148"/>
      <c r="AQ472" s="148"/>
      <c r="AR472" s="148"/>
      <c r="AS472" s="148"/>
      <c r="AT472" s="148"/>
      <c r="AU472" s="148"/>
      <c r="AV472" s="148"/>
      <c r="AW472" s="148"/>
      <c r="AX472" s="148"/>
      <c r="AY472" s="148"/>
      <c r="AZ472" s="148"/>
      <c r="BA472" s="148"/>
      <c r="BB472" s="148"/>
      <c r="BC472" s="148"/>
      <c r="BD472" s="148"/>
      <c r="BE472" s="148"/>
      <c r="BF472" s="148"/>
      <c r="BG472" s="148"/>
      <c r="BH472" s="148"/>
    </row>
    <row r="473" spans="1:60" outlineLevel="1" x14ac:dyDescent="0.25">
      <c r="A473" s="155"/>
      <c r="B473" s="156"/>
      <c r="C473" s="240"/>
      <c r="D473" s="241"/>
      <c r="E473" s="241"/>
      <c r="F473" s="241"/>
      <c r="G473" s="241"/>
      <c r="H473" s="157"/>
      <c r="I473" s="157"/>
      <c r="J473" s="157"/>
      <c r="K473" s="157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  <c r="X473" s="157"/>
      <c r="Y473" s="148"/>
      <c r="Z473" s="148"/>
      <c r="AA473" s="148"/>
      <c r="AB473" s="148"/>
      <c r="AC473" s="148"/>
      <c r="AD473" s="148"/>
      <c r="AE473" s="148"/>
      <c r="AF473" s="148"/>
      <c r="AG473" s="148" t="s">
        <v>147</v>
      </c>
      <c r="AH473" s="148"/>
      <c r="AI473" s="148"/>
      <c r="AJ473" s="148"/>
      <c r="AK473" s="148"/>
      <c r="AL473" s="148"/>
      <c r="AM473" s="148"/>
      <c r="AN473" s="148"/>
      <c r="AO473" s="148"/>
      <c r="AP473" s="148"/>
      <c r="AQ473" s="148"/>
      <c r="AR473" s="148"/>
      <c r="AS473" s="148"/>
      <c r="AT473" s="148"/>
      <c r="AU473" s="148"/>
      <c r="AV473" s="148"/>
      <c r="AW473" s="148"/>
      <c r="AX473" s="148"/>
      <c r="AY473" s="148"/>
      <c r="AZ473" s="148"/>
      <c r="BA473" s="148"/>
      <c r="BB473" s="148"/>
      <c r="BC473" s="148"/>
      <c r="BD473" s="148"/>
      <c r="BE473" s="148"/>
      <c r="BF473" s="148"/>
      <c r="BG473" s="148"/>
      <c r="BH473" s="148"/>
    </row>
    <row r="474" spans="1:60" ht="20.399999999999999" outlineLevel="1" x14ac:dyDescent="0.25">
      <c r="A474" s="167">
        <v>122</v>
      </c>
      <c r="B474" s="168" t="s">
        <v>615</v>
      </c>
      <c r="C474" s="176" t="s">
        <v>616</v>
      </c>
      <c r="D474" s="169" t="s">
        <v>347</v>
      </c>
      <c r="E474" s="170">
        <v>4.5</v>
      </c>
      <c r="F474" s="171"/>
      <c r="G474" s="172">
        <f>ROUND(E474*F474,2)</f>
        <v>0</v>
      </c>
      <c r="H474" s="171"/>
      <c r="I474" s="172">
        <f>ROUND(E474*H474,2)</f>
        <v>0</v>
      </c>
      <c r="J474" s="171"/>
      <c r="K474" s="172">
        <f>ROUND(E474*J474,2)</f>
        <v>0</v>
      </c>
      <c r="L474" s="172">
        <v>21</v>
      </c>
      <c r="M474" s="172">
        <f>G474*(1+L474/100)</f>
        <v>0</v>
      </c>
      <c r="N474" s="172">
        <v>0.13</v>
      </c>
      <c r="O474" s="172">
        <f>ROUND(E474*N474,2)</f>
        <v>0.59</v>
      </c>
      <c r="P474" s="172">
        <v>0</v>
      </c>
      <c r="Q474" s="172">
        <f>ROUND(E474*P474,2)</f>
        <v>0</v>
      </c>
      <c r="R474" s="172" t="s">
        <v>204</v>
      </c>
      <c r="S474" s="172" t="s">
        <v>157</v>
      </c>
      <c r="T474" s="173" t="s">
        <v>157</v>
      </c>
      <c r="U474" s="157">
        <v>0.28999999999999998</v>
      </c>
      <c r="V474" s="157">
        <f>ROUND(E474*U474,2)</f>
        <v>1.31</v>
      </c>
      <c r="W474" s="157"/>
      <c r="X474" s="157" t="s">
        <v>189</v>
      </c>
      <c r="Y474" s="148"/>
      <c r="Z474" s="148"/>
      <c r="AA474" s="148"/>
      <c r="AB474" s="148"/>
      <c r="AC474" s="148"/>
      <c r="AD474" s="148"/>
      <c r="AE474" s="148"/>
      <c r="AF474" s="148"/>
      <c r="AG474" s="148" t="s">
        <v>190</v>
      </c>
      <c r="AH474" s="148"/>
      <c r="AI474" s="148"/>
      <c r="AJ474" s="148"/>
      <c r="AK474" s="148"/>
      <c r="AL474" s="148"/>
      <c r="AM474" s="148"/>
      <c r="AN474" s="148"/>
      <c r="AO474" s="148"/>
      <c r="AP474" s="148"/>
      <c r="AQ474" s="148"/>
      <c r="AR474" s="148"/>
      <c r="AS474" s="148"/>
      <c r="AT474" s="148"/>
      <c r="AU474" s="148"/>
      <c r="AV474" s="148"/>
      <c r="AW474" s="148"/>
      <c r="AX474" s="148"/>
      <c r="AY474" s="148"/>
      <c r="AZ474" s="148"/>
      <c r="BA474" s="148"/>
      <c r="BB474" s="148"/>
      <c r="BC474" s="148"/>
      <c r="BD474" s="148"/>
      <c r="BE474" s="148"/>
      <c r="BF474" s="148"/>
      <c r="BG474" s="148"/>
      <c r="BH474" s="148"/>
    </row>
    <row r="475" spans="1:60" outlineLevel="1" x14ac:dyDescent="0.25">
      <c r="A475" s="155"/>
      <c r="B475" s="156"/>
      <c r="C475" s="249" t="s">
        <v>617</v>
      </c>
      <c r="D475" s="250"/>
      <c r="E475" s="250"/>
      <c r="F475" s="250"/>
      <c r="G475" s="250"/>
      <c r="H475" s="157"/>
      <c r="I475" s="157"/>
      <c r="J475" s="157"/>
      <c r="K475" s="157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  <c r="X475" s="157"/>
      <c r="Y475" s="148"/>
      <c r="Z475" s="148"/>
      <c r="AA475" s="148"/>
      <c r="AB475" s="148"/>
      <c r="AC475" s="148"/>
      <c r="AD475" s="148"/>
      <c r="AE475" s="148"/>
      <c r="AF475" s="148"/>
      <c r="AG475" s="148" t="s">
        <v>192</v>
      </c>
      <c r="AH475" s="148"/>
      <c r="AI475" s="148"/>
      <c r="AJ475" s="148"/>
      <c r="AK475" s="148"/>
      <c r="AL475" s="148"/>
      <c r="AM475" s="148"/>
      <c r="AN475" s="148"/>
      <c r="AO475" s="148"/>
      <c r="AP475" s="148"/>
      <c r="AQ475" s="148"/>
      <c r="AR475" s="148"/>
      <c r="AS475" s="148"/>
      <c r="AT475" s="148"/>
      <c r="AU475" s="148"/>
      <c r="AV475" s="148"/>
      <c r="AW475" s="148"/>
      <c r="AX475" s="148"/>
      <c r="AY475" s="148"/>
      <c r="AZ475" s="148"/>
      <c r="BA475" s="148"/>
      <c r="BB475" s="148"/>
      <c r="BC475" s="148"/>
      <c r="BD475" s="148"/>
      <c r="BE475" s="148"/>
      <c r="BF475" s="148"/>
      <c r="BG475" s="148"/>
      <c r="BH475" s="148"/>
    </row>
    <row r="476" spans="1:60" outlineLevel="1" x14ac:dyDescent="0.25">
      <c r="A476" s="155"/>
      <c r="B476" s="156"/>
      <c r="C476" s="177" t="s">
        <v>618</v>
      </c>
      <c r="D476" s="158"/>
      <c r="E476" s="159">
        <v>4.5</v>
      </c>
      <c r="F476" s="157"/>
      <c r="G476" s="157"/>
      <c r="H476" s="157"/>
      <c r="I476" s="157"/>
      <c r="J476" s="157"/>
      <c r="K476" s="157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  <c r="X476" s="157"/>
      <c r="Y476" s="148"/>
      <c r="Z476" s="148"/>
      <c r="AA476" s="148"/>
      <c r="AB476" s="148"/>
      <c r="AC476" s="148"/>
      <c r="AD476" s="148"/>
      <c r="AE476" s="148"/>
      <c r="AF476" s="148"/>
      <c r="AG476" s="148" t="s">
        <v>146</v>
      </c>
      <c r="AH476" s="148">
        <v>0</v>
      </c>
      <c r="AI476" s="148"/>
      <c r="AJ476" s="148"/>
      <c r="AK476" s="148"/>
      <c r="AL476" s="148"/>
      <c r="AM476" s="148"/>
      <c r="AN476" s="148"/>
      <c r="AO476" s="148"/>
      <c r="AP476" s="148"/>
      <c r="AQ476" s="148"/>
      <c r="AR476" s="148"/>
      <c r="AS476" s="148"/>
      <c r="AT476" s="148"/>
      <c r="AU476" s="148"/>
      <c r="AV476" s="148"/>
      <c r="AW476" s="148"/>
      <c r="AX476" s="148"/>
      <c r="AY476" s="148"/>
      <c r="AZ476" s="148"/>
      <c r="BA476" s="148"/>
      <c r="BB476" s="148"/>
      <c r="BC476" s="148"/>
      <c r="BD476" s="148"/>
      <c r="BE476" s="148"/>
      <c r="BF476" s="148"/>
      <c r="BG476" s="148"/>
      <c r="BH476" s="148"/>
    </row>
    <row r="477" spans="1:60" outlineLevel="1" x14ac:dyDescent="0.25">
      <c r="A477" s="155"/>
      <c r="B477" s="156"/>
      <c r="C477" s="240"/>
      <c r="D477" s="241"/>
      <c r="E477" s="241"/>
      <c r="F477" s="241"/>
      <c r="G477" s="241"/>
      <c r="H477" s="157"/>
      <c r="I477" s="157"/>
      <c r="J477" s="157"/>
      <c r="K477" s="157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  <c r="X477" s="157"/>
      <c r="Y477" s="148"/>
      <c r="Z477" s="148"/>
      <c r="AA477" s="148"/>
      <c r="AB477" s="148"/>
      <c r="AC477" s="148"/>
      <c r="AD477" s="148"/>
      <c r="AE477" s="148"/>
      <c r="AF477" s="148"/>
      <c r="AG477" s="148" t="s">
        <v>147</v>
      </c>
      <c r="AH477" s="148"/>
      <c r="AI477" s="148"/>
      <c r="AJ477" s="148"/>
      <c r="AK477" s="148"/>
      <c r="AL477" s="148"/>
      <c r="AM477" s="148"/>
      <c r="AN477" s="148"/>
      <c r="AO477" s="148"/>
      <c r="AP477" s="148"/>
      <c r="AQ477" s="148"/>
      <c r="AR477" s="148"/>
      <c r="AS477" s="148"/>
      <c r="AT477" s="148"/>
      <c r="AU477" s="148"/>
      <c r="AV477" s="148"/>
      <c r="AW477" s="148"/>
      <c r="AX477" s="148"/>
      <c r="AY477" s="148"/>
      <c r="AZ477" s="148"/>
      <c r="BA477" s="148"/>
      <c r="BB477" s="148"/>
      <c r="BC477" s="148"/>
      <c r="BD477" s="148"/>
      <c r="BE477" s="148"/>
      <c r="BF477" s="148"/>
      <c r="BG477" s="148"/>
      <c r="BH477" s="148"/>
    </row>
    <row r="478" spans="1:60" ht="20.399999999999999" outlineLevel="1" x14ac:dyDescent="0.25">
      <c r="A478" s="167">
        <v>123</v>
      </c>
      <c r="B478" s="168" t="s">
        <v>619</v>
      </c>
      <c r="C478" s="176" t="s">
        <v>620</v>
      </c>
      <c r="D478" s="169" t="s">
        <v>347</v>
      </c>
      <c r="E478" s="170">
        <v>59</v>
      </c>
      <c r="F478" s="171"/>
      <c r="G478" s="172">
        <f>ROUND(E478*F478,2)</f>
        <v>0</v>
      </c>
      <c r="H478" s="171"/>
      <c r="I478" s="172">
        <f>ROUND(E478*H478,2)</f>
        <v>0</v>
      </c>
      <c r="J478" s="171"/>
      <c r="K478" s="172">
        <f>ROUND(E478*J478,2)</f>
        <v>0</v>
      </c>
      <c r="L478" s="172">
        <v>21</v>
      </c>
      <c r="M478" s="172">
        <f>G478*(1+L478/100)</f>
        <v>0</v>
      </c>
      <c r="N478" s="172">
        <v>0.188</v>
      </c>
      <c r="O478" s="172">
        <f>ROUND(E478*N478,2)</f>
        <v>11.09</v>
      </c>
      <c r="P478" s="172">
        <v>0</v>
      </c>
      <c r="Q478" s="172">
        <f>ROUND(E478*P478,2)</f>
        <v>0</v>
      </c>
      <c r="R478" s="172" t="s">
        <v>204</v>
      </c>
      <c r="S478" s="172" t="s">
        <v>157</v>
      </c>
      <c r="T478" s="173" t="s">
        <v>157</v>
      </c>
      <c r="U478" s="157">
        <v>0.27</v>
      </c>
      <c r="V478" s="157">
        <f>ROUND(E478*U478,2)</f>
        <v>15.93</v>
      </c>
      <c r="W478" s="157"/>
      <c r="X478" s="157" t="s">
        <v>189</v>
      </c>
      <c r="Y478" s="148"/>
      <c r="Z478" s="148"/>
      <c r="AA478" s="148"/>
      <c r="AB478" s="148"/>
      <c r="AC478" s="148"/>
      <c r="AD478" s="148"/>
      <c r="AE478" s="148"/>
      <c r="AF478" s="148"/>
      <c r="AG478" s="148" t="s">
        <v>190</v>
      </c>
      <c r="AH478" s="148"/>
      <c r="AI478" s="148"/>
      <c r="AJ478" s="148"/>
      <c r="AK478" s="148"/>
      <c r="AL478" s="148"/>
      <c r="AM478" s="148"/>
      <c r="AN478" s="148"/>
      <c r="AO478" s="148"/>
      <c r="AP478" s="148"/>
      <c r="AQ478" s="148"/>
      <c r="AR478" s="148"/>
      <c r="AS478" s="148"/>
      <c r="AT478" s="148"/>
      <c r="AU478" s="148"/>
      <c r="AV478" s="148"/>
      <c r="AW478" s="148"/>
      <c r="AX478" s="148"/>
      <c r="AY478" s="148"/>
      <c r="AZ478" s="148"/>
      <c r="BA478" s="148"/>
      <c r="BB478" s="148"/>
      <c r="BC478" s="148"/>
      <c r="BD478" s="148"/>
      <c r="BE478" s="148"/>
      <c r="BF478" s="148"/>
      <c r="BG478" s="148"/>
      <c r="BH478" s="148"/>
    </row>
    <row r="479" spans="1:60" outlineLevel="1" x14ac:dyDescent="0.25">
      <c r="A479" s="155"/>
      <c r="B479" s="156"/>
      <c r="C479" s="249" t="s">
        <v>617</v>
      </c>
      <c r="D479" s="250"/>
      <c r="E479" s="250"/>
      <c r="F479" s="250"/>
      <c r="G479" s="250"/>
      <c r="H479" s="157"/>
      <c r="I479" s="157"/>
      <c r="J479" s="157"/>
      <c r="K479" s="157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  <c r="X479" s="157"/>
      <c r="Y479" s="148"/>
      <c r="Z479" s="148"/>
      <c r="AA479" s="148"/>
      <c r="AB479" s="148"/>
      <c r="AC479" s="148"/>
      <c r="AD479" s="148"/>
      <c r="AE479" s="148"/>
      <c r="AF479" s="148"/>
      <c r="AG479" s="148" t="s">
        <v>192</v>
      </c>
      <c r="AH479" s="148"/>
      <c r="AI479" s="148"/>
      <c r="AJ479" s="148"/>
      <c r="AK479" s="148"/>
      <c r="AL479" s="148"/>
      <c r="AM479" s="148"/>
      <c r="AN479" s="148"/>
      <c r="AO479" s="148"/>
      <c r="AP479" s="148"/>
      <c r="AQ479" s="148"/>
      <c r="AR479" s="148"/>
      <c r="AS479" s="148"/>
      <c r="AT479" s="148"/>
      <c r="AU479" s="148"/>
      <c r="AV479" s="148"/>
      <c r="AW479" s="148"/>
      <c r="AX479" s="148"/>
      <c r="AY479" s="148"/>
      <c r="AZ479" s="148"/>
      <c r="BA479" s="148"/>
      <c r="BB479" s="148"/>
      <c r="BC479" s="148"/>
      <c r="BD479" s="148"/>
      <c r="BE479" s="148"/>
      <c r="BF479" s="148"/>
      <c r="BG479" s="148"/>
      <c r="BH479" s="148"/>
    </row>
    <row r="480" spans="1:60" outlineLevel="1" x14ac:dyDescent="0.25">
      <c r="A480" s="155"/>
      <c r="B480" s="156"/>
      <c r="C480" s="177" t="s">
        <v>621</v>
      </c>
      <c r="D480" s="158"/>
      <c r="E480" s="159">
        <v>59</v>
      </c>
      <c r="F480" s="157"/>
      <c r="G480" s="157"/>
      <c r="H480" s="157"/>
      <c r="I480" s="157"/>
      <c r="J480" s="157"/>
      <c r="K480" s="157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  <c r="X480" s="157"/>
      <c r="Y480" s="148"/>
      <c r="Z480" s="148"/>
      <c r="AA480" s="148"/>
      <c r="AB480" s="148"/>
      <c r="AC480" s="148"/>
      <c r="AD480" s="148"/>
      <c r="AE480" s="148"/>
      <c r="AF480" s="148"/>
      <c r="AG480" s="148" t="s">
        <v>146</v>
      </c>
      <c r="AH480" s="148">
        <v>0</v>
      </c>
      <c r="AI480" s="148"/>
      <c r="AJ480" s="148"/>
      <c r="AK480" s="148"/>
      <c r="AL480" s="148"/>
      <c r="AM480" s="148"/>
      <c r="AN480" s="148"/>
      <c r="AO480" s="148"/>
      <c r="AP480" s="148"/>
      <c r="AQ480" s="148"/>
      <c r="AR480" s="148"/>
      <c r="AS480" s="148"/>
      <c r="AT480" s="148"/>
      <c r="AU480" s="148"/>
      <c r="AV480" s="148"/>
      <c r="AW480" s="148"/>
      <c r="AX480" s="148"/>
      <c r="AY480" s="148"/>
      <c r="AZ480" s="148"/>
      <c r="BA480" s="148"/>
      <c r="BB480" s="148"/>
      <c r="BC480" s="148"/>
      <c r="BD480" s="148"/>
      <c r="BE480" s="148"/>
      <c r="BF480" s="148"/>
      <c r="BG480" s="148"/>
      <c r="BH480" s="148"/>
    </row>
    <row r="481" spans="1:60" outlineLevel="1" x14ac:dyDescent="0.25">
      <c r="A481" s="155"/>
      <c r="B481" s="156"/>
      <c r="C481" s="240"/>
      <c r="D481" s="241"/>
      <c r="E481" s="241"/>
      <c r="F481" s="241"/>
      <c r="G481" s="241"/>
      <c r="H481" s="157"/>
      <c r="I481" s="157"/>
      <c r="J481" s="157"/>
      <c r="K481" s="157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  <c r="X481" s="157"/>
      <c r="Y481" s="148"/>
      <c r="Z481" s="148"/>
      <c r="AA481" s="148"/>
      <c r="AB481" s="148"/>
      <c r="AC481" s="148"/>
      <c r="AD481" s="148"/>
      <c r="AE481" s="148"/>
      <c r="AF481" s="148"/>
      <c r="AG481" s="148" t="s">
        <v>147</v>
      </c>
      <c r="AH481" s="148"/>
      <c r="AI481" s="148"/>
      <c r="AJ481" s="148"/>
      <c r="AK481" s="148"/>
      <c r="AL481" s="148"/>
      <c r="AM481" s="148"/>
      <c r="AN481" s="148"/>
      <c r="AO481" s="148"/>
      <c r="AP481" s="148"/>
      <c r="AQ481" s="148"/>
      <c r="AR481" s="148"/>
      <c r="AS481" s="148"/>
      <c r="AT481" s="148"/>
      <c r="AU481" s="148"/>
      <c r="AV481" s="148"/>
      <c r="AW481" s="148"/>
      <c r="AX481" s="148"/>
      <c r="AY481" s="148"/>
      <c r="AZ481" s="148"/>
      <c r="BA481" s="148"/>
      <c r="BB481" s="148"/>
      <c r="BC481" s="148"/>
      <c r="BD481" s="148"/>
      <c r="BE481" s="148"/>
      <c r="BF481" s="148"/>
      <c r="BG481" s="148"/>
      <c r="BH481" s="148"/>
    </row>
    <row r="482" spans="1:60" ht="20.399999999999999" outlineLevel="1" x14ac:dyDescent="0.25">
      <c r="A482" s="167">
        <v>124</v>
      </c>
      <c r="B482" s="168" t="s">
        <v>622</v>
      </c>
      <c r="C482" s="176" t="s">
        <v>623</v>
      </c>
      <c r="D482" s="169" t="s">
        <v>347</v>
      </c>
      <c r="E482" s="170">
        <v>13</v>
      </c>
      <c r="F482" s="171"/>
      <c r="G482" s="172">
        <f>ROUND(E482*F482,2)</f>
        <v>0</v>
      </c>
      <c r="H482" s="171"/>
      <c r="I482" s="172">
        <f>ROUND(E482*H482,2)</f>
        <v>0</v>
      </c>
      <c r="J482" s="171"/>
      <c r="K482" s="172">
        <f>ROUND(E482*J482,2)</f>
        <v>0</v>
      </c>
      <c r="L482" s="172">
        <v>21</v>
      </c>
      <c r="M482" s="172">
        <f>G482*(1+L482/100)</f>
        <v>0</v>
      </c>
      <c r="N482" s="172">
        <v>0.22500000000000001</v>
      </c>
      <c r="O482" s="172">
        <f>ROUND(E482*N482,2)</f>
        <v>2.93</v>
      </c>
      <c r="P482" s="172">
        <v>0</v>
      </c>
      <c r="Q482" s="172">
        <f>ROUND(E482*P482,2)</f>
        <v>0</v>
      </c>
      <c r="R482" s="172" t="s">
        <v>204</v>
      </c>
      <c r="S482" s="172" t="s">
        <v>157</v>
      </c>
      <c r="T482" s="173" t="s">
        <v>157</v>
      </c>
      <c r="U482" s="157">
        <v>0.42</v>
      </c>
      <c r="V482" s="157">
        <f>ROUND(E482*U482,2)</f>
        <v>5.46</v>
      </c>
      <c r="W482" s="157"/>
      <c r="X482" s="157" t="s">
        <v>189</v>
      </c>
      <c r="Y482" s="148"/>
      <c r="Z482" s="148"/>
      <c r="AA482" s="148"/>
      <c r="AB482" s="148"/>
      <c r="AC482" s="148"/>
      <c r="AD482" s="148"/>
      <c r="AE482" s="148"/>
      <c r="AF482" s="148"/>
      <c r="AG482" s="148" t="s">
        <v>190</v>
      </c>
      <c r="AH482" s="148"/>
      <c r="AI482" s="148"/>
      <c r="AJ482" s="148"/>
      <c r="AK482" s="148"/>
      <c r="AL482" s="148"/>
      <c r="AM482" s="148"/>
      <c r="AN482" s="148"/>
      <c r="AO482" s="148"/>
      <c r="AP482" s="148"/>
      <c r="AQ482" s="148"/>
      <c r="AR482" s="148"/>
      <c r="AS482" s="148"/>
      <c r="AT482" s="148"/>
      <c r="AU482" s="148"/>
      <c r="AV482" s="148"/>
      <c r="AW482" s="148"/>
      <c r="AX482" s="148"/>
      <c r="AY482" s="148"/>
      <c r="AZ482" s="148"/>
      <c r="BA482" s="148"/>
      <c r="BB482" s="148"/>
      <c r="BC482" s="148"/>
      <c r="BD482" s="148"/>
      <c r="BE482" s="148"/>
      <c r="BF482" s="148"/>
      <c r="BG482" s="148"/>
      <c r="BH482" s="148"/>
    </row>
    <row r="483" spans="1:60" outlineLevel="1" x14ac:dyDescent="0.25">
      <c r="A483" s="155"/>
      <c r="B483" s="156"/>
      <c r="C483" s="249" t="s">
        <v>617</v>
      </c>
      <c r="D483" s="250"/>
      <c r="E483" s="250"/>
      <c r="F483" s="250"/>
      <c r="G483" s="250"/>
      <c r="H483" s="157"/>
      <c r="I483" s="157"/>
      <c r="J483" s="157"/>
      <c r="K483" s="157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  <c r="X483" s="157"/>
      <c r="Y483" s="148"/>
      <c r="Z483" s="148"/>
      <c r="AA483" s="148"/>
      <c r="AB483" s="148"/>
      <c r="AC483" s="148"/>
      <c r="AD483" s="148"/>
      <c r="AE483" s="148"/>
      <c r="AF483" s="148"/>
      <c r="AG483" s="148" t="s">
        <v>192</v>
      </c>
      <c r="AH483" s="148"/>
      <c r="AI483" s="148"/>
      <c r="AJ483" s="148"/>
      <c r="AK483" s="148"/>
      <c r="AL483" s="148"/>
      <c r="AM483" s="148"/>
      <c r="AN483" s="148"/>
      <c r="AO483" s="148"/>
      <c r="AP483" s="148"/>
      <c r="AQ483" s="148"/>
      <c r="AR483" s="148"/>
      <c r="AS483" s="148"/>
      <c r="AT483" s="148"/>
      <c r="AU483" s="148"/>
      <c r="AV483" s="148"/>
      <c r="AW483" s="148"/>
      <c r="AX483" s="148"/>
      <c r="AY483" s="148"/>
      <c r="AZ483" s="148"/>
      <c r="BA483" s="148"/>
      <c r="BB483" s="148"/>
      <c r="BC483" s="148"/>
      <c r="BD483" s="148"/>
      <c r="BE483" s="148"/>
      <c r="BF483" s="148"/>
      <c r="BG483" s="148"/>
      <c r="BH483" s="148"/>
    </row>
    <row r="484" spans="1:60" outlineLevel="1" x14ac:dyDescent="0.25">
      <c r="A484" s="155"/>
      <c r="B484" s="156"/>
      <c r="C484" s="177" t="s">
        <v>624</v>
      </c>
      <c r="D484" s="158"/>
      <c r="E484" s="159">
        <v>13</v>
      </c>
      <c r="F484" s="157"/>
      <c r="G484" s="157"/>
      <c r="H484" s="157"/>
      <c r="I484" s="157"/>
      <c r="J484" s="157"/>
      <c r="K484" s="157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  <c r="X484" s="157"/>
      <c r="Y484" s="148"/>
      <c r="Z484" s="148"/>
      <c r="AA484" s="148"/>
      <c r="AB484" s="148"/>
      <c r="AC484" s="148"/>
      <c r="AD484" s="148"/>
      <c r="AE484" s="148"/>
      <c r="AF484" s="148"/>
      <c r="AG484" s="148" t="s">
        <v>146</v>
      </c>
      <c r="AH484" s="148">
        <v>0</v>
      </c>
      <c r="AI484" s="148"/>
      <c r="AJ484" s="148"/>
      <c r="AK484" s="148"/>
      <c r="AL484" s="148"/>
      <c r="AM484" s="148"/>
      <c r="AN484" s="148"/>
      <c r="AO484" s="148"/>
      <c r="AP484" s="148"/>
      <c r="AQ484" s="148"/>
      <c r="AR484" s="148"/>
      <c r="AS484" s="148"/>
      <c r="AT484" s="148"/>
      <c r="AU484" s="148"/>
      <c r="AV484" s="148"/>
      <c r="AW484" s="148"/>
      <c r="AX484" s="148"/>
      <c r="AY484" s="148"/>
      <c r="AZ484" s="148"/>
      <c r="BA484" s="148"/>
      <c r="BB484" s="148"/>
      <c r="BC484" s="148"/>
      <c r="BD484" s="148"/>
      <c r="BE484" s="148"/>
      <c r="BF484" s="148"/>
      <c r="BG484" s="148"/>
      <c r="BH484" s="148"/>
    </row>
    <row r="485" spans="1:60" outlineLevel="1" x14ac:dyDescent="0.25">
      <c r="A485" s="155"/>
      <c r="B485" s="156"/>
      <c r="C485" s="240"/>
      <c r="D485" s="241"/>
      <c r="E485" s="241"/>
      <c r="F485" s="241"/>
      <c r="G485" s="241"/>
      <c r="H485" s="157"/>
      <c r="I485" s="157"/>
      <c r="J485" s="157"/>
      <c r="K485" s="157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  <c r="X485" s="157"/>
      <c r="Y485" s="148"/>
      <c r="Z485" s="148"/>
      <c r="AA485" s="148"/>
      <c r="AB485" s="148"/>
      <c r="AC485" s="148"/>
      <c r="AD485" s="148"/>
      <c r="AE485" s="148"/>
      <c r="AF485" s="148"/>
      <c r="AG485" s="148" t="s">
        <v>147</v>
      </c>
      <c r="AH485" s="148"/>
      <c r="AI485" s="148"/>
      <c r="AJ485" s="148"/>
      <c r="AK485" s="148"/>
      <c r="AL485" s="148"/>
      <c r="AM485" s="148"/>
      <c r="AN485" s="148"/>
      <c r="AO485" s="148"/>
      <c r="AP485" s="148"/>
      <c r="AQ485" s="148"/>
      <c r="AR485" s="148"/>
      <c r="AS485" s="148"/>
      <c r="AT485" s="148"/>
      <c r="AU485" s="148"/>
      <c r="AV485" s="148"/>
      <c r="AW485" s="148"/>
      <c r="AX485" s="148"/>
      <c r="AY485" s="148"/>
      <c r="AZ485" s="148"/>
      <c r="BA485" s="148"/>
      <c r="BB485" s="148"/>
      <c r="BC485" s="148"/>
      <c r="BD485" s="148"/>
      <c r="BE485" s="148"/>
      <c r="BF485" s="148"/>
      <c r="BG485" s="148"/>
      <c r="BH485" s="148"/>
    </row>
    <row r="486" spans="1:60" outlineLevel="1" x14ac:dyDescent="0.25">
      <c r="A486" s="167">
        <v>125</v>
      </c>
      <c r="B486" s="168" t="s">
        <v>625</v>
      </c>
      <c r="C486" s="176" t="s">
        <v>626</v>
      </c>
      <c r="D486" s="169" t="s">
        <v>347</v>
      </c>
      <c r="E486" s="170">
        <v>48.3</v>
      </c>
      <c r="F486" s="171"/>
      <c r="G486" s="172">
        <f>ROUND(E486*F486,2)</f>
        <v>0</v>
      </c>
      <c r="H486" s="171"/>
      <c r="I486" s="172">
        <f>ROUND(E486*H486,2)</f>
        <v>0</v>
      </c>
      <c r="J486" s="171"/>
      <c r="K486" s="172">
        <f>ROUND(E486*J486,2)</f>
        <v>0</v>
      </c>
      <c r="L486" s="172">
        <v>21</v>
      </c>
      <c r="M486" s="172">
        <f>G486*(1+L486/100)</f>
        <v>0</v>
      </c>
      <c r="N486" s="172">
        <v>0</v>
      </c>
      <c r="O486" s="172">
        <f>ROUND(E486*N486,2)</f>
        <v>0</v>
      </c>
      <c r="P486" s="172">
        <v>0</v>
      </c>
      <c r="Q486" s="172">
        <f>ROUND(E486*P486,2)</f>
        <v>0</v>
      </c>
      <c r="R486" s="172" t="s">
        <v>204</v>
      </c>
      <c r="S486" s="172" t="s">
        <v>157</v>
      </c>
      <c r="T486" s="173" t="s">
        <v>157</v>
      </c>
      <c r="U486" s="157">
        <v>0.03</v>
      </c>
      <c r="V486" s="157">
        <f>ROUND(E486*U486,2)</f>
        <v>1.45</v>
      </c>
      <c r="W486" s="157"/>
      <c r="X486" s="157" t="s">
        <v>189</v>
      </c>
      <c r="Y486" s="148"/>
      <c r="Z486" s="148"/>
      <c r="AA486" s="148"/>
      <c r="AB486" s="148"/>
      <c r="AC486" s="148"/>
      <c r="AD486" s="148"/>
      <c r="AE486" s="148"/>
      <c r="AF486" s="148"/>
      <c r="AG486" s="148" t="s">
        <v>190</v>
      </c>
      <c r="AH486" s="148"/>
      <c r="AI486" s="148"/>
      <c r="AJ486" s="148"/>
      <c r="AK486" s="148"/>
      <c r="AL486" s="148"/>
      <c r="AM486" s="148"/>
      <c r="AN486" s="148"/>
      <c r="AO486" s="148"/>
      <c r="AP486" s="148"/>
      <c r="AQ486" s="148"/>
      <c r="AR486" s="148"/>
      <c r="AS486" s="148"/>
      <c r="AT486" s="148"/>
      <c r="AU486" s="148"/>
      <c r="AV486" s="148"/>
      <c r="AW486" s="148"/>
      <c r="AX486" s="148"/>
      <c r="AY486" s="148"/>
      <c r="AZ486" s="148"/>
      <c r="BA486" s="148"/>
      <c r="BB486" s="148"/>
      <c r="BC486" s="148"/>
      <c r="BD486" s="148"/>
      <c r="BE486" s="148"/>
      <c r="BF486" s="148"/>
      <c r="BG486" s="148"/>
      <c r="BH486" s="148"/>
    </row>
    <row r="487" spans="1:60" outlineLevel="1" x14ac:dyDescent="0.25">
      <c r="A487" s="155"/>
      <c r="B487" s="156"/>
      <c r="C487" s="249" t="s">
        <v>627</v>
      </c>
      <c r="D487" s="250"/>
      <c r="E487" s="250"/>
      <c r="F487" s="250"/>
      <c r="G487" s="250"/>
      <c r="H487" s="157"/>
      <c r="I487" s="157"/>
      <c r="J487" s="157"/>
      <c r="K487" s="157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  <c r="X487" s="157"/>
      <c r="Y487" s="148"/>
      <c r="Z487" s="148"/>
      <c r="AA487" s="148"/>
      <c r="AB487" s="148"/>
      <c r="AC487" s="148"/>
      <c r="AD487" s="148"/>
      <c r="AE487" s="148"/>
      <c r="AF487" s="148"/>
      <c r="AG487" s="148" t="s">
        <v>192</v>
      </c>
      <c r="AH487" s="148"/>
      <c r="AI487" s="148"/>
      <c r="AJ487" s="148"/>
      <c r="AK487" s="148"/>
      <c r="AL487" s="148"/>
      <c r="AM487" s="148"/>
      <c r="AN487" s="148"/>
      <c r="AO487" s="148"/>
      <c r="AP487" s="148"/>
      <c r="AQ487" s="148"/>
      <c r="AR487" s="148"/>
      <c r="AS487" s="148"/>
      <c r="AT487" s="148"/>
      <c r="AU487" s="148"/>
      <c r="AV487" s="148"/>
      <c r="AW487" s="148"/>
      <c r="AX487" s="148"/>
      <c r="AY487" s="148"/>
      <c r="AZ487" s="148"/>
      <c r="BA487" s="148"/>
      <c r="BB487" s="148"/>
      <c r="BC487" s="148"/>
      <c r="BD487" s="148"/>
      <c r="BE487" s="148"/>
      <c r="BF487" s="148"/>
      <c r="BG487" s="148"/>
      <c r="BH487" s="148"/>
    </row>
    <row r="488" spans="1:60" outlineLevel="1" x14ac:dyDescent="0.25">
      <c r="A488" s="155"/>
      <c r="B488" s="156"/>
      <c r="C488" s="177" t="s">
        <v>628</v>
      </c>
      <c r="D488" s="158"/>
      <c r="E488" s="159">
        <v>44.3</v>
      </c>
      <c r="F488" s="157"/>
      <c r="G488" s="157"/>
      <c r="H488" s="157"/>
      <c r="I488" s="157"/>
      <c r="J488" s="157"/>
      <c r="K488" s="157"/>
      <c r="L488" s="157"/>
      <c r="M488" s="157"/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  <c r="X488" s="157"/>
      <c r="Y488" s="148"/>
      <c r="Z488" s="148"/>
      <c r="AA488" s="148"/>
      <c r="AB488" s="148"/>
      <c r="AC488" s="148"/>
      <c r="AD488" s="148"/>
      <c r="AE488" s="148"/>
      <c r="AF488" s="148"/>
      <c r="AG488" s="148" t="s">
        <v>146</v>
      </c>
      <c r="AH488" s="148">
        <v>0</v>
      </c>
      <c r="AI488" s="148"/>
      <c r="AJ488" s="148"/>
      <c r="AK488" s="148"/>
      <c r="AL488" s="148"/>
      <c r="AM488" s="148"/>
      <c r="AN488" s="148"/>
      <c r="AO488" s="148"/>
      <c r="AP488" s="148"/>
      <c r="AQ488" s="148"/>
      <c r="AR488" s="148"/>
      <c r="AS488" s="148"/>
      <c r="AT488" s="148"/>
      <c r="AU488" s="148"/>
      <c r="AV488" s="148"/>
      <c r="AW488" s="148"/>
      <c r="AX488" s="148"/>
      <c r="AY488" s="148"/>
      <c r="AZ488" s="148"/>
      <c r="BA488" s="148"/>
      <c r="BB488" s="148"/>
      <c r="BC488" s="148"/>
      <c r="BD488" s="148"/>
      <c r="BE488" s="148"/>
      <c r="BF488" s="148"/>
      <c r="BG488" s="148"/>
      <c r="BH488" s="148"/>
    </row>
    <row r="489" spans="1:60" outlineLevel="1" x14ac:dyDescent="0.25">
      <c r="A489" s="155"/>
      <c r="B489" s="156"/>
      <c r="C489" s="177" t="s">
        <v>482</v>
      </c>
      <c r="D489" s="158"/>
      <c r="E489" s="159">
        <v>4</v>
      </c>
      <c r="F489" s="157"/>
      <c r="G489" s="157"/>
      <c r="H489" s="157"/>
      <c r="I489" s="157"/>
      <c r="J489" s="157"/>
      <c r="K489" s="157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  <c r="X489" s="157"/>
      <c r="Y489" s="148"/>
      <c r="Z489" s="148"/>
      <c r="AA489" s="148"/>
      <c r="AB489" s="148"/>
      <c r="AC489" s="148"/>
      <c r="AD489" s="148"/>
      <c r="AE489" s="148"/>
      <c r="AF489" s="148"/>
      <c r="AG489" s="148" t="s">
        <v>146</v>
      </c>
      <c r="AH489" s="148">
        <v>0</v>
      </c>
      <c r="AI489" s="148"/>
      <c r="AJ489" s="148"/>
      <c r="AK489" s="148"/>
      <c r="AL489" s="148"/>
      <c r="AM489" s="148"/>
      <c r="AN489" s="148"/>
      <c r="AO489" s="148"/>
      <c r="AP489" s="148"/>
      <c r="AQ489" s="148"/>
      <c r="AR489" s="148"/>
      <c r="AS489" s="148"/>
      <c r="AT489" s="148"/>
      <c r="AU489" s="148"/>
      <c r="AV489" s="148"/>
      <c r="AW489" s="148"/>
      <c r="AX489" s="148"/>
      <c r="AY489" s="148"/>
      <c r="AZ489" s="148"/>
      <c r="BA489" s="148"/>
      <c r="BB489" s="148"/>
      <c r="BC489" s="148"/>
      <c r="BD489" s="148"/>
      <c r="BE489" s="148"/>
      <c r="BF489" s="148"/>
      <c r="BG489" s="148"/>
      <c r="BH489" s="148"/>
    </row>
    <row r="490" spans="1:60" outlineLevel="1" x14ac:dyDescent="0.25">
      <c r="A490" s="155"/>
      <c r="B490" s="156"/>
      <c r="C490" s="240"/>
      <c r="D490" s="241"/>
      <c r="E490" s="241"/>
      <c r="F490" s="241"/>
      <c r="G490" s="241"/>
      <c r="H490" s="157"/>
      <c r="I490" s="157"/>
      <c r="J490" s="157"/>
      <c r="K490" s="157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  <c r="X490" s="157"/>
      <c r="Y490" s="148"/>
      <c r="Z490" s="148"/>
      <c r="AA490" s="148"/>
      <c r="AB490" s="148"/>
      <c r="AC490" s="148"/>
      <c r="AD490" s="148"/>
      <c r="AE490" s="148"/>
      <c r="AF490" s="148"/>
      <c r="AG490" s="148" t="s">
        <v>147</v>
      </c>
      <c r="AH490" s="148"/>
      <c r="AI490" s="148"/>
      <c r="AJ490" s="148"/>
      <c r="AK490" s="148"/>
      <c r="AL490" s="148"/>
      <c r="AM490" s="148"/>
      <c r="AN490" s="148"/>
      <c r="AO490" s="148"/>
      <c r="AP490" s="148"/>
      <c r="AQ490" s="148"/>
      <c r="AR490" s="148"/>
      <c r="AS490" s="148"/>
      <c r="AT490" s="148"/>
      <c r="AU490" s="148"/>
      <c r="AV490" s="148"/>
      <c r="AW490" s="148"/>
      <c r="AX490" s="148"/>
      <c r="AY490" s="148"/>
      <c r="AZ490" s="148"/>
      <c r="BA490" s="148"/>
      <c r="BB490" s="148"/>
      <c r="BC490" s="148"/>
      <c r="BD490" s="148"/>
      <c r="BE490" s="148"/>
      <c r="BF490" s="148"/>
      <c r="BG490" s="148"/>
      <c r="BH490" s="148"/>
    </row>
    <row r="491" spans="1:60" outlineLevel="1" x14ac:dyDescent="0.25">
      <c r="A491" s="167">
        <v>126</v>
      </c>
      <c r="B491" s="168" t="s">
        <v>629</v>
      </c>
      <c r="C491" s="176" t="s">
        <v>630</v>
      </c>
      <c r="D491" s="169" t="s">
        <v>196</v>
      </c>
      <c r="E491" s="170">
        <v>27.27</v>
      </c>
      <c r="F491" s="171"/>
      <c r="G491" s="172">
        <f>ROUND(E491*F491,2)</f>
        <v>0</v>
      </c>
      <c r="H491" s="171"/>
      <c r="I491" s="172">
        <f>ROUND(E491*H491,2)</f>
        <v>0</v>
      </c>
      <c r="J491" s="171"/>
      <c r="K491" s="172">
        <f>ROUND(E491*J491,2)</f>
        <v>0</v>
      </c>
      <c r="L491" s="172">
        <v>21</v>
      </c>
      <c r="M491" s="172">
        <f>G491*(1+L491/100)</f>
        <v>0</v>
      </c>
      <c r="N491" s="172">
        <v>5.8000000000000003E-2</v>
      </c>
      <c r="O491" s="172">
        <f>ROUND(E491*N491,2)</f>
        <v>1.58</v>
      </c>
      <c r="P491" s="172">
        <v>0</v>
      </c>
      <c r="Q491" s="172">
        <f>ROUND(E491*P491,2)</f>
        <v>0</v>
      </c>
      <c r="R491" s="172" t="s">
        <v>321</v>
      </c>
      <c r="S491" s="172" t="s">
        <v>157</v>
      </c>
      <c r="T491" s="173" t="s">
        <v>157</v>
      </c>
      <c r="U491" s="157">
        <v>0</v>
      </c>
      <c r="V491" s="157">
        <f>ROUND(E491*U491,2)</f>
        <v>0</v>
      </c>
      <c r="W491" s="157"/>
      <c r="X491" s="157" t="s">
        <v>322</v>
      </c>
      <c r="Y491" s="148"/>
      <c r="Z491" s="148"/>
      <c r="AA491" s="148"/>
      <c r="AB491" s="148"/>
      <c r="AC491" s="148"/>
      <c r="AD491" s="148"/>
      <c r="AE491" s="148"/>
      <c r="AF491" s="148"/>
      <c r="AG491" s="148" t="s">
        <v>323</v>
      </c>
      <c r="AH491" s="148"/>
      <c r="AI491" s="148"/>
      <c r="AJ491" s="148"/>
      <c r="AK491" s="148"/>
      <c r="AL491" s="148"/>
      <c r="AM491" s="148"/>
      <c r="AN491" s="148"/>
      <c r="AO491" s="148"/>
      <c r="AP491" s="148"/>
      <c r="AQ491" s="148"/>
      <c r="AR491" s="148"/>
      <c r="AS491" s="148"/>
      <c r="AT491" s="148"/>
      <c r="AU491" s="148"/>
      <c r="AV491" s="148"/>
      <c r="AW491" s="148"/>
      <c r="AX491" s="148"/>
      <c r="AY491" s="148"/>
      <c r="AZ491" s="148"/>
      <c r="BA491" s="148"/>
      <c r="BB491" s="148"/>
      <c r="BC491" s="148"/>
      <c r="BD491" s="148"/>
      <c r="BE491" s="148"/>
      <c r="BF491" s="148"/>
      <c r="BG491" s="148"/>
      <c r="BH491" s="148"/>
    </row>
    <row r="492" spans="1:60" outlineLevel="1" x14ac:dyDescent="0.25">
      <c r="A492" s="155"/>
      <c r="B492" s="156"/>
      <c r="C492" s="177" t="s">
        <v>631</v>
      </c>
      <c r="D492" s="158"/>
      <c r="E492" s="159">
        <v>27.27</v>
      </c>
      <c r="F492" s="157"/>
      <c r="G492" s="157"/>
      <c r="H492" s="157"/>
      <c r="I492" s="157"/>
      <c r="J492" s="157"/>
      <c r="K492" s="157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  <c r="X492" s="157"/>
      <c r="Y492" s="148"/>
      <c r="Z492" s="148"/>
      <c r="AA492" s="148"/>
      <c r="AB492" s="148"/>
      <c r="AC492" s="148"/>
      <c r="AD492" s="148"/>
      <c r="AE492" s="148"/>
      <c r="AF492" s="148"/>
      <c r="AG492" s="148" t="s">
        <v>146</v>
      </c>
      <c r="AH492" s="148">
        <v>0</v>
      </c>
      <c r="AI492" s="148"/>
      <c r="AJ492" s="148"/>
      <c r="AK492" s="148"/>
      <c r="AL492" s="148"/>
      <c r="AM492" s="148"/>
      <c r="AN492" s="148"/>
      <c r="AO492" s="148"/>
      <c r="AP492" s="148"/>
      <c r="AQ492" s="148"/>
      <c r="AR492" s="148"/>
      <c r="AS492" s="148"/>
      <c r="AT492" s="148"/>
      <c r="AU492" s="148"/>
      <c r="AV492" s="148"/>
      <c r="AW492" s="148"/>
      <c r="AX492" s="148"/>
      <c r="AY492" s="148"/>
      <c r="AZ492" s="148"/>
      <c r="BA492" s="148"/>
      <c r="BB492" s="148"/>
      <c r="BC492" s="148"/>
      <c r="BD492" s="148"/>
      <c r="BE492" s="148"/>
      <c r="BF492" s="148"/>
      <c r="BG492" s="148"/>
      <c r="BH492" s="148"/>
    </row>
    <row r="493" spans="1:60" outlineLevel="1" x14ac:dyDescent="0.25">
      <c r="A493" s="155"/>
      <c r="B493" s="156"/>
      <c r="C493" s="240"/>
      <c r="D493" s="241"/>
      <c r="E493" s="241"/>
      <c r="F493" s="241"/>
      <c r="G493" s="241"/>
      <c r="H493" s="157"/>
      <c r="I493" s="157"/>
      <c r="J493" s="157"/>
      <c r="K493" s="157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  <c r="X493" s="157"/>
      <c r="Y493" s="148"/>
      <c r="Z493" s="148"/>
      <c r="AA493" s="148"/>
      <c r="AB493" s="148"/>
      <c r="AC493" s="148"/>
      <c r="AD493" s="148"/>
      <c r="AE493" s="148"/>
      <c r="AF493" s="148"/>
      <c r="AG493" s="148" t="s">
        <v>147</v>
      </c>
      <c r="AH493" s="148"/>
      <c r="AI493" s="148"/>
      <c r="AJ493" s="148"/>
      <c r="AK493" s="148"/>
      <c r="AL493" s="148"/>
      <c r="AM493" s="148"/>
      <c r="AN493" s="148"/>
      <c r="AO493" s="148"/>
      <c r="AP493" s="148"/>
      <c r="AQ493" s="148"/>
      <c r="AR493" s="148"/>
      <c r="AS493" s="148"/>
      <c r="AT493" s="148"/>
      <c r="AU493" s="148"/>
      <c r="AV493" s="148"/>
      <c r="AW493" s="148"/>
      <c r="AX493" s="148"/>
      <c r="AY493" s="148"/>
      <c r="AZ493" s="148"/>
      <c r="BA493" s="148"/>
      <c r="BB493" s="148"/>
      <c r="BC493" s="148"/>
      <c r="BD493" s="148"/>
      <c r="BE493" s="148"/>
      <c r="BF493" s="148"/>
      <c r="BG493" s="148"/>
      <c r="BH493" s="148"/>
    </row>
    <row r="494" spans="1:60" outlineLevel="1" x14ac:dyDescent="0.25">
      <c r="A494" s="167">
        <v>127</v>
      </c>
      <c r="B494" s="168" t="s">
        <v>632</v>
      </c>
      <c r="C494" s="176" t="s">
        <v>633</v>
      </c>
      <c r="D494" s="169" t="s">
        <v>196</v>
      </c>
      <c r="E494" s="170">
        <v>25.25</v>
      </c>
      <c r="F494" s="171"/>
      <c r="G494" s="172">
        <f>ROUND(E494*F494,2)</f>
        <v>0</v>
      </c>
      <c r="H494" s="171"/>
      <c r="I494" s="172">
        <f>ROUND(E494*H494,2)</f>
        <v>0</v>
      </c>
      <c r="J494" s="171"/>
      <c r="K494" s="172">
        <f>ROUND(E494*J494,2)</f>
        <v>0</v>
      </c>
      <c r="L494" s="172">
        <v>21</v>
      </c>
      <c r="M494" s="172">
        <f>G494*(1+L494/100)</f>
        <v>0</v>
      </c>
      <c r="N494" s="172">
        <v>8.1000000000000003E-2</v>
      </c>
      <c r="O494" s="172">
        <f>ROUND(E494*N494,2)</f>
        <v>2.0499999999999998</v>
      </c>
      <c r="P494" s="172">
        <v>0</v>
      </c>
      <c r="Q494" s="172">
        <f>ROUND(E494*P494,2)</f>
        <v>0</v>
      </c>
      <c r="R494" s="172" t="s">
        <v>321</v>
      </c>
      <c r="S494" s="172" t="s">
        <v>157</v>
      </c>
      <c r="T494" s="173" t="s">
        <v>157</v>
      </c>
      <c r="U494" s="157">
        <v>0</v>
      </c>
      <c r="V494" s="157">
        <f>ROUND(E494*U494,2)</f>
        <v>0</v>
      </c>
      <c r="W494" s="157"/>
      <c r="X494" s="157" t="s">
        <v>322</v>
      </c>
      <c r="Y494" s="148"/>
      <c r="Z494" s="148"/>
      <c r="AA494" s="148"/>
      <c r="AB494" s="148"/>
      <c r="AC494" s="148"/>
      <c r="AD494" s="148"/>
      <c r="AE494" s="148"/>
      <c r="AF494" s="148"/>
      <c r="AG494" s="148" t="s">
        <v>323</v>
      </c>
      <c r="AH494" s="148"/>
      <c r="AI494" s="148"/>
      <c r="AJ494" s="148"/>
      <c r="AK494" s="148"/>
      <c r="AL494" s="148"/>
      <c r="AM494" s="148"/>
      <c r="AN494" s="148"/>
      <c r="AO494" s="148"/>
      <c r="AP494" s="148"/>
      <c r="AQ494" s="148"/>
      <c r="AR494" s="148"/>
      <c r="AS494" s="148"/>
      <c r="AT494" s="148"/>
      <c r="AU494" s="148"/>
      <c r="AV494" s="148"/>
      <c r="AW494" s="148"/>
      <c r="AX494" s="148"/>
      <c r="AY494" s="148"/>
      <c r="AZ494" s="148"/>
      <c r="BA494" s="148"/>
      <c r="BB494" s="148"/>
      <c r="BC494" s="148"/>
      <c r="BD494" s="148"/>
      <c r="BE494" s="148"/>
      <c r="BF494" s="148"/>
      <c r="BG494" s="148"/>
      <c r="BH494" s="148"/>
    </row>
    <row r="495" spans="1:60" outlineLevel="1" x14ac:dyDescent="0.25">
      <c r="A495" s="155"/>
      <c r="B495" s="156"/>
      <c r="C495" s="177" t="s">
        <v>634</v>
      </c>
      <c r="D495" s="158"/>
      <c r="E495" s="159">
        <v>25.25</v>
      </c>
      <c r="F495" s="157"/>
      <c r="G495" s="157"/>
      <c r="H495" s="157"/>
      <c r="I495" s="157"/>
      <c r="J495" s="157"/>
      <c r="K495" s="157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  <c r="X495" s="157"/>
      <c r="Y495" s="148"/>
      <c r="Z495" s="148"/>
      <c r="AA495" s="148"/>
      <c r="AB495" s="148"/>
      <c r="AC495" s="148"/>
      <c r="AD495" s="148"/>
      <c r="AE495" s="148"/>
      <c r="AF495" s="148"/>
      <c r="AG495" s="148" t="s">
        <v>146</v>
      </c>
      <c r="AH495" s="148">
        <v>0</v>
      </c>
      <c r="AI495" s="148"/>
      <c r="AJ495" s="148"/>
      <c r="AK495" s="148"/>
      <c r="AL495" s="148"/>
      <c r="AM495" s="148"/>
      <c r="AN495" s="148"/>
      <c r="AO495" s="148"/>
      <c r="AP495" s="148"/>
      <c r="AQ495" s="148"/>
      <c r="AR495" s="148"/>
      <c r="AS495" s="148"/>
      <c r="AT495" s="148"/>
      <c r="AU495" s="148"/>
      <c r="AV495" s="148"/>
      <c r="AW495" s="148"/>
      <c r="AX495" s="148"/>
      <c r="AY495" s="148"/>
      <c r="AZ495" s="148"/>
      <c r="BA495" s="148"/>
      <c r="BB495" s="148"/>
      <c r="BC495" s="148"/>
      <c r="BD495" s="148"/>
      <c r="BE495" s="148"/>
      <c r="BF495" s="148"/>
      <c r="BG495" s="148"/>
      <c r="BH495" s="148"/>
    </row>
    <row r="496" spans="1:60" outlineLevel="1" x14ac:dyDescent="0.25">
      <c r="A496" s="155"/>
      <c r="B496" s="156"/>
      <c r="C496" s="240"/>
      <c r="D496" s="241"/>
      <c r="E496" s="241"/>
      <c r="F496" s="241"/>
      <c r="G496" s="241"/>
      <c r="H496" s="157"/>
      <c r="I496" s="157"/>
      <c r="J496" s="157"/>
      <c r="K496" s="157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  <c r="X496" s="157"/>
      <c r="Y496" s="148"/>
      <c r="Z496" s="148"/>
      <c r="AA496" s="148"/>
      <c r="AB496" s="148"/>
      <c r="AC496" s="148"/>
      <c r="AD496" s="148"/>
      <c r="AE496" s="148"/>
      <c r="AF496" s="148"/>
      <c r="AG496" s="148" t="s">
        <v>147</v>
      </c>
      <c r="AH496" s="148"/>
      <c r="AI496" s="148"/>
      <c r="AJ496" s="148"/>
      <c r="AK496" s="148"/>
      <c r="AL496" s="148"/>
      <c r="AM496" s="148"/>
      <c r="AN496" s="148"/>
      <c r="AO496" s="148"/>
      <c r="AP496" s="148"/>
      <c r="AQ496" s="148"/>
      <c r="AR496" s="148"/>
      <c r="AS496" s="148"/>
      <c r="AT496" s="148"/>
      <c r="AU496" s="148"/>
      <c r="AV496" s="148"/>
      <c r="AW496" s="148"/>
      <c r="AX496" s="148"/>
      <c r="AY496" s="148"/>
      <c r="AZ496" s="148"/>
      <c r="BA496" s="148"/>
      <c r="BB496" s="148"/>
      <c r="BC496" s="148"/>
      <c r="BD496" s="148"/>
      <c r="BE496" s="148"/>
      <c r="BF496" s="148"/>
      <c r="BG496" s="148"/>
      <c r="BH496" s="148"/>
    </row>
    <row r="497" spans="1:60" ht="20.399999999999999" outlineLevel="1" x14ac:dyDescent="0.25">
      <c r="A497" s="167">
        <v>128</v>
      </c>
      <c r="B497" s="168" t="s">
        <v>418</v>
      </c>
      <c r="C497" s="176" t="s">
        <v>419</v>
      </c>
      <c r="D497" s="169" t="s">
        <v>196</v>
      </c>
      <c r="E497" s="170">
        <v>1.01</v>
      </c>
      <c r="F497" s="171"/>
      <c r="G497" s="172">
        <f>ROUND(E497*F497,2)</f>
        <v>0</v>
      </c>
      <c r="H497" s="171"/>
      <c r="I497" s="172">
        <f>ROUND(E497*H497,2)</f>
        <v>0</v>
      </c>
      <c r="J497" s="171"/>
      <c r="K497" s="172">
        <f>ROUND(E497*J497,2)</f>
        <v>0</v>
      </c>
      <c r="L497" s="172">
        <v>21</v>
      </c>
      <c r="M497" s="172">
        <f>G497*(1+L497/100)</f>
        <v>0</v>
      </c>
      <c r="N497" s="172">
        <v>2.4199999999999999E-2</v>
      </c>
      <c r="O497" s="172">
        <f>ROUND(E497*N497,2)</f>
        <v>0.02</v>
      </c>
      <c r="P497" s="172">
        <v>0</v>
      </c>
      <c r="Q497" s="172">
        <f>ROUND(E497*P497,2)</f>
        <v>0</v>
      </c>
      <c r="R497" s="172" t="s">
        <v>321</v>
      </c>
      <c r="S497" s="172" t="s">
        <v>157</v>
      </c>
      <c r="T497" s="173" t="s">
        <v>157</v>
      </c>
      <c r="U497" s="157">
        <v>0</v>
      </c>
      <c r="V497" s="157">
        <f>ROUND(E497*U497,2)</f>
        <v>0</v>
      </c>
      <c r="W497" s="157"/>
      <c r="X497" s="157" t="s">
        <v>322</v>
      </c>
      <c r="Y497" s="148"/>
      <c r="Z497" s="148"/>
      <c r="AA497" s="148"/>
      <c r="AB497" s="148"/>
      <c r="AC497" s="148"/>
      <c r="AD497" s="148"/>
      <c r="AE497" s="148"/>
      <c r="AF497" s="148"/>
      <c r="AG497" s="148" t="s">
        <v>323</v>
      </c>
      <c r="AH497" s="148"/>
      <c r="AI497" s="148"/>
      <c r="AJ497" s="148"/>
      <c r="AK497" s="148"/>
      <c r="AL497" s="148"/>
      <c r="AM497" s="148"/>
      <c r="AN497" s="148"/>
      <c r="AO497" s="148"/>
      <c r="AP497" s="148"/>
      <c r="AQ497" s="148"/>
      <c r="AR497" s="148"/>
      <c r="AS497" s="148"/>
      <c r="AT497" s="148"/>
      <c r="AU497" s="148"/>
      <c r="AV497" s="148"/>
      <c r="AW497" s="148"/>
      <c r="AX497" s="148"/>
      <c r="AY497" s="148"/>
      <c r="AZ497" s="148"/>
      <c r="BA497" s="148"/>
      <c r="BB497" s="148"/>
      <c r="BC497" s="148"/>
      <c r="BD497" s="148"/>
      <c r="BE497" s="148"/>
      <c r="BF497" s="148"/>
      <c r="BG497" s="148"/>
      <c r="BH497" s="148"/>
    </row>
    <row r="498" spans="1:60" outlineLevel="1" x14ac:dyDescent="0.25">
      <c r="A498" s="155"/>
      <c r="B498" s="156"/>
      <c r="C498" s="177" t="s">
        <v>635</v>
      </c>
      <c r="D498" s="158"/>
      <c r="E498" s="159">
        <v>1.01</v>
      </c>
      <c r="F498" s="157"/>
      <c r="G498" s="157"/>
      <c r="H498" s="157"/>
      <c r="I498" s="157"/>
      <c r="J498" s="157"/>
      <c r="K498" s="157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  <c r="X498" s="157"/>
      <c r="Y498" s="148"/>
      <c r="Z498" s="148"/>
      <c r="AA498" s="148"/>
      <c r="AB498" s="148"/>
      <c r="AC498" s="148"/>
      <c r="AD498" s="148"/>
      <c r="AE498" s="148"/>
      <c r="AF498" s="148"/>
      <c r="AG498" s="148" t="s">
        <v>146</v>
      </c>
      <c r="AH498" s="148">
        <v>0</v>
      </c>
      <c r="AI498" s="148"/>
      <c r="AJ498" s="148"/>
      <c r="AK498" s="148"/>
      <c r="AL498" s="148"/>
      <c r="AM498" s="148"/>
      <c r="AN498" s="148"/>
      <c r="AO498" s="148"/>
      <c r="AP498" s="148"/>
      <c r="AQ498" s="148"/>
      <c r="AR498" s="148"/>
      <c r="AS498" s="148"/>
      <c r="AT498" s="148"/>
      <c r="AU498" s="148"/>
      <c r="AV498" s="148"/>
      <c r="AW498" s="148"/>
      <c r="AX498" s="148"/>
      <c r="AY498" s="148"/>
      <c r="AZ498" s="148"/>
      <c r="BA498" s="148"/>
      <c r="BB498" s="148"/>
      <c r="BC498" s="148"/>
      <c r="BD498" s="148"/>
      <c r="BE498" s="148"/>
      <c r="BF498" s="148"/>
      <c r="BG498" s="148"/>
      <c r="BH498" s="148"/>
    </row>
    <row r="499" spans="1:60" outlineLevel="1" x14ac:dyDescent="0.25">
      <c r="A499" s="155"/>
      <c r="B499" s="156"/>
      <c r="C499" s="240"/>
      <c r="D499" s="241"/>
      <c r="E499" s="241"/>
      <c r="F499" s="241"/>
      <c r="G499" s="241"/>
      <c r="H499" s="157"/>
      <c r="I499" s="157"/>
      <c r="J499" s="157"/>
      <c r="K499" s="157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  <c r="X499" s="157"/>
      <c r="Y499" s="148"/>
      <c r="Z499" s="148"/>
      <c r="AA499" s="148"/>
      <c r="AB499" s="148"/>
      <c r="AC499" s="148"/>
      <c r="AD499" s="148"/>
      <c r="AE499" s="148"/>
      <c r="AF499" s="148"/>
      <c r="AG499" s="148" t="s">
        <v>147</v>
      </c>
      <c r="AH499" s="148"/>
      <c r="AI499" s="148"/>
      <c r="AJ499" s="148"/>
      <c r="AK499" s="148"/>
      <c r="AL499" s="148"/>
      <c r="AM499" s="148"/>
      <c r="AN499" s="148"/>
      <c r="AO499" s="148"/>
      <c r="AP499" s="148"/>
      <c r="AQ499" s="148"/>
      <c r="AR499" s="148"/>
      <c r="AS499" s="148"/>
      <c r="AT499" s="148"/>
      <c r="AU499" s="148"/>
      <c r="AV499" s="148"/>
      <c r="AW499" s="148"/>
      <c r="AX499" s="148"/>
      <c r="AY499" s="148"/>
      <c r="AZ499" s="148"/>
      <c r="BA499" s="148"/>
      <c r="BB499" s="148"/>
      <c r="BC499" s="148"/>
      <c r="BD499" s="148"/>
      <c r="BE499" s="148"/>
      <c r="BF499" s="148"/>
      <c r="BG499" s="148"/>
      <c r="BH499" s="148"/>
    </row>
    <row r="500" spans="1:60" ht="20.399999999999999" outlineLevel="1" x14ac:dyDescent="0.25">
      <c r="A500" s="167">
        <v>129</v>
      </c>
      <c r="B500" s="168" t="s">
        <v>636</v>
      </c>
      <c r="C500" s="176" t="s">
        <v>637</v>
      </c>
      <c r="D500" s="169" t="s">
        <v>196</v>
      </c>
      <c r="E500" s="170">
        <v>4.04</v>
      </c>
      <c r="F500" s="171"/>
      <c r="G500" s="172">
        <f>ROUND(E500*F500,2)</f>
        <v>0</v>
      </c>
      <c r="H500" s="171"/>
      <c r="I500" s="172">
        <f>ROUND(E500*H500,2)</f>
        <v>0</v>
      </c>
      <c r="J500" s="171"/>
      <c r="K500" s="172">
        <f>ROUND(E500*J500,2)</f>
        <v>0</v>
      </c>
      <c r="L500" s="172">
        <v>21</v>
      </c>
      <c r="M500" s="172">
        <f>G500*(1+L500/100)</f>
        <v>0</v>
      </c>
      <c r="N500" s="172">
        <v>4.8300000000000003E-2</v>
      </c>
      <c r="O500" s="172">
        <f>ROUND(E500*N500,2)</f>
        <v>0.2</v>
      </c>
      <c r="P500" s="172">
        <v>0</v>
      </c>
      <c r="Q500" s="172">
        <f>ROUND(E500*P500,2)</f>
        <v>0</v>
      </c>
      <c r="R500" s="172" t="s">
        <v>321</v>
      </c>
      <c r="S500" s="172" t="s">
        <v>157</v>
      </c>
      <c r="T500" s="173" t="s">
        <v>157</v>
      </c>
      <c r="U500" s="157">
        <v>0</v>
      </c>
      <c r="V500" s="157">
        <f>ROUND(E500*U500,2)</f>
        <v>0</v>
      </c>
      <c r="W500" s="157"/>
      <c r="X500" s="157" t="s">
        <v>322</v>
      </c>
      <c r="Y500" s="148"/>
      <c r="Z500" s="148"/>
      <c r="AA500" s="148"/>
      <c r="AB500" s="148"/>
      <c r="AC500" s="148"/>
      <c r="AD500" s="148"/>
      <c r="AE500" s="148"/>
      <c r="AF500" s="148"/>
      <c r="AG500" s="148" t="s">
        <v>323</v>
      </c>
      <c r="AH500" s="148"/>
      <c r="AI500" s="148"/>
      <c r="AJ500" s="148"/>
      <c r="AK500" s="148"/>
      <c r="AL500" s="148"/>
      <c r="AM500" s="148"/>
      <c r="AN500" s="148"/>
      <c r="AO500" s="148"/>
      <c r="AP500" s="148"/>
      <c r="AQ500" s="148"/>
      <c r="AR500" s="148"/>
      <c r="AS500" s="148"/>
      <c r="AT500" s="148"/>
      <c r="AU500" s="148"/>
      <c r="AV500" s="148"/>
      <c r="AW500" s="148"/>
      <c r="AX500" s="148"/>
      <c r="AY500" s="148"/>
      <c r="AZ500" s="148"/>
      <c r="BA500" s="148"/>
      <c r="BB500" s="148"/>
      <c r="BC500" s="148"/>
      <c r="BD500" s="148"/>
      <c r="BE500" s="148"/>
      <c r="BF500" s="148"/>
      <c r="BG500" s="148"/>
      <c r="BH500" s="148"/>
    </row>
    <row r="501" spans="1:60" outlineLevel="1" x14ac:dyDescent="0.25">
      <c r="A501" s="155"/>
      <c r="B501" s="156"/>
      <c r="C501" s="177" t="s">
        <v>638</v>
      </c>
      <c r="D501" s="158"/>
      <c r="E501" s="159">
        <v>4.04</v>
      </c>
      <c r="F501" s="157"/>
      <c r="G501" s="157"/>
      <c r="H501" s="157"/>
      <c r="I501" s="157"/>
      <c r="J501" s="157"/>
      <c r="K501" s="157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  <c r="X501" s="157"/>
      <c r="Y501" s="148"/>
      <c r="Z501" s="148"/>
      <c r="AA501" s="148"/>
      <c r="AB501" s="148"/>
      <c r="AC501" s="148"/>
      <c r="AD501" s="148"/>
      <c r="AE501" s="148"/>
      <c r="AF501" s="148"/>
      <c r="AG501" s="148" t="s">
        <v>146</v>
      </c>
      <c r="AH501" s="148">
        <v>0</v>
      </c>
      <c r="AI501" s="148"/>
      <c r="AJ501" s="148"/>
      <c r="AK501" s="148"/>
      <c r="AL501" s="148"/>
      <c r="AM501" s="148"/>
      <c r="AN501" s="148"/>
      <c r="AO501" s="148"/>
      <c r="AP501" s="148"/>
      <c r="AQ501" s="148"/>
      <c r="AR501" s="148"/>
      <c r="AS501" s="148"/>
      <c r="AT501" s="148"/>
      <c r="AU501" s="148"/>
      <c r="AV501" s="148"/>
      <c r="AW501" s="148"/>
      <c r="AX501" s="148"/>
      <c r="AY501" s="148"/>
      <c r="AZ501" s="148"/>
      <c r="BA501" s="148"/>
      <c r="BB501" s="148"/>
      <c r="BC501" s="148"/>
      <c r="BD501" s="148"/>
      <c r="BE501" s="148"/>
      <c r="BF501" s="148"/>
      <c r="BG501" s="148"/>
      <c r="BH501" s="148"/>
    </row>
    <row r="502" spans="1:60" outlineLevel="1" x14ac:dyDescent="0.25">
      <c r="A502" s="155"/>
      <c r="B502" s="156"/>
      <c r="C502" s="240"/>
      <c r="D502" s="241"/>
      <c r="E502" s="241"/>
      <c r="F502" s="241"/>
      <c r="G502" s="241"/>
      <c r="H502" s="157"/>
      <c r="I502" s="157"/>
      <c r="J502" s="157"/>
      <c r="K502" s="157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  <c r="X502" s="157"/>
      <c r="Y502" s="148"/>
      <c r="Z502" s="148"/>
      <c r="AA502" s="148"/>
      <c r="AB502" s="148"/>
      <c r="AC502" s="148"/>
      <c r="AD502" s="148"/>
      <c r="AE502" s="148"/>
      <c r="AF502" s="148"/>
      <c r="AG502" s="148" t="s">
        <v>147</v>
      </c>
      <c r="AH502" s="148"/>
      <c r="AI502" s="148"/>
      <c r="AJ502" s="148"/>
      <c r="AK502" s="148"/>
      <c r="AL502" s="148"/>
      <c r="AM502" s="148"/>
      <c r="AN502" s="148"/>
      <c r="AO502" s="148"/>
      <c r="AP502" s="148"/>
      <c r="AQ502" s="148"/>
      <c r="AR502" s="148"/>
      <c r="AS502" s="148"/>
      <c r="AT502" s="148"/>
      <c r="AU502" s="148"/>
      <c r="AV502" s="148"/>
      <c r="AW502" s="148"/>
      <c r="AX502" s="148"/>
      <c r="AY502" s="148"/>
      <c r="AZ502" s="148"/>
      <c r="BA502" s="148"/>
      <c r="BB502" s="148"/>
      <c r="BC502" s="148"/>
      <c r="BD502" s="148"/>
      <c r="BE502" s="148"/>
      <c r="BF502" s="148"/>
      <c r="BG502" s="148"/>
      <c r="BH502" s="148"/>
    </row>
    <row r="503" spans="1:60" ht="20.399999999999999" outlineLevel="1" x14ac:dyDescent="0.25">
      <c r="A503" s="167">
        <v>130</v>
      </c>
      <c r="B503" s="168" t="s">
        <v>639</v>
      </c>
      <c r="C503" s="176" t="s">
        <v>640</v>
      </c>
      <c r="D503" s="169" t="s">
        <v>196</v>
      </c>
      <c r="E503" s="170">
        <v>2.02</v>
      </c>
      <c r="F503" s="171"/>
      <c r="G503" s="172">
        <f>ROUND(E503*F503,2)</f>
        <v>0</v>
      </c>
      <c r="H503" s="171"/>
      <c r="I503" s="172">
        <f>ROUND(E503*H503,2)</f>
        <v>0</v>
      </c>
      <c r="J503" s="171"/>
      <c r="K503" s="172">
        <f>ROUND(E503*J503,2)</f>
        <v>0</v>
      </c>
      <c r="L503" s="172">
        <v>21</v>
      </c>
      <c r="M503" s="172">
        <f>G503*(1+L503/100)</f>
        <v>0</v>
      </c>
      <c r="N503" s="172">
        <v>6.7000000000000004E-2</v>
      </c>
      <c r="O503" s="172">
        <f>ROUND(E503*N503,2)</f>
        <v>0.14000000000000001</v>
      </c>
      <c r="P503" s="172">
        <v>0</v>
      </c>
      <c r="Q503" s="172">
        <f>ROUND(E503*P503,2)</f>
        <v>0</v>
      </c>
      <c r="R503" s="172" t="s">
        <v>321</v>
      </c>
      <c r="S503" s="172" t="s">
        <v>157</v>
      </c>
      <c r="T503" s="173" t="s">
        <v>157</v>
      </c>
      <c r="U503" s="157">
        <v>0</v>
      </c>
      <c r="V503" s="157">
        <f>ROUND(E503*U503,2)</f>
        <v>0</v>
      </c>
      <c r="W503" s="157"/>
      <c r="X503" s="157" t="s">
        <v>322</v>
      </c>
      <c r="Y503" s="148"/>
      <c r="Z503" s="148"/>
      <c r="AA503" s="148"/>
      <c r="AB503" s="148"/>
      <c r="AC503" s="148"/>
      <c r="AD503" s="148"/>
      <c r="AE503" s="148"/>
      <c r="AF503" s="148"/>
      <c r="AG503" s="148" t="s">
        <v>323</v>
      </c>
      <c r="AH503" s="148"/>
      <c r="AI503" s="148"/>
      <c r="AJ503" s="148"/>
      <c r="AK503" s="148"/>
      <c r="AL503" s="148"/>
      <c r="AM503" s="148"/>
      <c r="AN503" s="148"/>
      <c r="AO503" s="148"/>
      <c r="AP503" s="148"/>
      <c r="AQ503" s="148"/>
      <c r="AR503" s="148"/>
      <c r="AS503" s="148"/>
      <c r="AT503" s="148"/>
      <c r="AU503" s="148"/>
      <c r="AV503" s="148"/>
      <c r="AW503" s="148"/>
      <c r="AX503" s="148"/>
      <c r="AY503" s="148"/>
      <c r="AZ503" s="148"/>
      <c r="BA503" s="148"/>
      <c r="BB503" s="148"/>
      <c r="BC503" s="148"/>
      <c r="BD503" s="148"/>
      <c r="BE503" s="148"/>
      <c r="BF503" s="148"/>
      <c r="BG503" s="148"/>
      <c r="BH503" s="148"/>
    </row>
    <row r="504" spans="1:60" outlineLevel="1" x14ac:dyDescent="0.25">
      <c r="A504" s="155"/>
      <c r="B504" s="156"/>
      <c r="C504" s="177" t="s">
        <v>641</v>
      </c>
      <c r="D504" s="158"/>
      <c r="E504" s="159">
        <v>2.02</v>
      </c>
      <c r="F504" s="157"/>
      <c r="G504" s="157"/>
      <c r="H504" s="157"/>
      <c r="I504" s="157"/>
      <c r="J504" s="157"/>
      <c r="K504" s="157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  <c r="X504" s="157"/>
      <c r="Y504" s="148"/>
      <c r="Z504" s="148"/>
      <c r="AA504" s="148"/>
      <c r="AB504" s="148"/>
      <c r="AC504" s="148"/>
      <c r="AD504" s="148"/>
      <c r="AE504" s="148"/>
      <c r="AF504" s="148"/>
      <c r="AG504" s="148" t="s">
        <v>146</v>
      </c>
      <c r="AH504" s="148">
        <v>0</v>
      </c>
      <c r="AI504" s="148"/>
      <c r="AJ504" s="148"/>
      <c r="AK504" s="148"/>
      <c r="AL504" s="148"/>
      <c r="AM504" s="148"/>
      <c r="AN504" s="148"/>
      <c r="AO504" s="148"/>
      <c r="AP504" s="148"/>
      <c r="AQ504" s="148"/>
      <c r="AR504" s="148"/>
      <c r="AS504" s="148"/>
      <c r="AT504" s="148"/>
      <c r="AU504" s="148"/>
      <c r="AV504" s="148"/>
      <c r="AW504" s="148"/>
      <c r="AX504" s="148"/>
      <c r="AY504" s="148"/>
      <c r="AZ504" s="148"/>
      <c r="BA504" s="148"/>
      <c r="BB504" s="148"/>
      <c r="BC504" s="148"/>
      <c r="BD504" s="148"/>
      <c r="BE504" s="148"/>
      <c r="BF504" s="148"/>
      <c r="BG504" s="148"/>
      <c r="BH504" s="148"/>
    </row>
    <row r="505" spans="1:60" outlineLevel="1" x14ac:dyDescent="0.25">
      <c r="A505" s="155"/>
      <c r="B505" s="156"/>
      <c r="C505" s="240"/>
      <c r="D505" s="241"/>
      <c r="E505" s="241"/>
      <c r="F505" s="241"/>
      <c r="G505" s="241"/>
      <c r="H505" s="157"/>
      <c r="I505" s="157"/>
      <c r="J505" s="157"/>
      <c r="K505" s="157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  <c r="X505" s="157"/>
      <c r="Y505" s="148"/>
      <c r="Z505" s="148"/>
      <c r="AA505" s="148"/>
      <c r="AB505" s="148"/>
      <c r="AC505" s="148"/>
      <c r="AD505" s="148"/>
      <c r="AE505" s="148"/>
      <c r="AF505" s="148"/>
      <c r="AG505" s="148" t="s">
        <v>147</v>
      </c>
      <c r="AH505" s="148"/>
      <c r="AI505" s="148"/>
      <c r="AJ505" s="148"/>
      <c r="AK505" s="148"/>
      <c r="AL505" s="148"/>
      <c r="AM505" s="148"/>
      <c r="AN505" s="148"/>
      <c r="AO505" s="148"/>
      <c r="AP505" s="148"/>
      <c r="AQ505" s="148"/>
      <c r="AR505" s="148"/>
      <c r="AS505" s="148"/>
      <c r="AT505" s="148"/>
      <c r="AU505" s="148"/>
      <c r="AV505" s="148"/>
      <c r="AW505" s="148"/>
      <c r="AX505" s="148"/>
      <c r="AY505" s="148"/>
      <c r="AZ505" s="148"/>
      <c r="BA505" s="148"/>
      <c r="BB505" s="148"/>
      <c r="BC505" s="148"/>
      <c r="BD505" s="148"/>
      <c r="BE505" s="148"/>
      <c r="BF505" s="148"/>
      <c r="BG505" s="148"/>
      <c r="BH505" s="148"/>
    </row>
    <row r="506" spans="1:60" ht="20.399999999999999" outlineLevel="1" x14ac:dyDescent="0.25">
      <c r="A506" s="167">
        <v>131</v>
      </c>
      <c r="B506" s="168" t="s">
        <v>642</v>
      </c>
      <c r="C506" s="176" t="s">
        <v>643</v>
      </c>
      <c r="D506" s="169" t="s">
        <v>196</v>
      </c>
      <c r="E506" s="170">
        <v>2.02</v>
      </c>
      <c r="F506" s="171"/>
      <c r="G506" s="172">
        <f>ROUND(E506*F506,2)</f>
        <v>0</v>
      </c>
      <c r="H506" s="171"/>
      <c r="I506" s="172">
        <f>ROUND(E506*H506,2)</f>
        <v>0</v>
      </c>
      <c r="J506" s="171"/>
      <c r="K506" s="172">
        <f>ROUND(E506*J506,2)</f>
        <v>0</v>
      </c>
      <c r="L506" s="172">
        <v>21</v>
      </c>
      <c r="M506" s="172">
        <f>G506*(1+L506/100)</f>
        <v>0</v>
      </c>
      <c r="N506" s="172">
        <v>6.7000000000000004E-2</v>
      </c>
      <c r="O506" s="172">
        <f>ROUND(E506*N506,2)</f>
        <v>0.14000000000000001</v>
      </c>
      <c r="P506" s="172">
        <v>0</v>
      </c>
      <c r="Q506" s="172">
        <f>ROUND(E506*P506,2)</f>
        <v>0</v>
      </c>
      <c r="R506" s="172" t="s">
        <v>321</v>
      </c>
      <c r="S506" s="172" t="s">
        <v>157</v>
      </c>
      <c r="T506" s="173" t="s">
        <v>157</v>
      </c>
      <c r="U506" s="157">
        <v>0</v>
      </c>
      <c r="V506" s="157">
        <f>ROUND(E506*U506,2)</f>
        <v>0</v>
      </c>
      <c r="W506" s="157"/>
      <c r="X506" s="157" t="s">
        <v>322</v>
      </c>
      <c r="Y506" s="148"/>
      <c r="Z506" s="148"/>
      <c r="AA506" s="148"/>
      <c r="AB506" s="148"/>
      <c r="AC506" s="148"/>
      <c r="AD506" s="148"/>
      <c r="AE506" s="148"/>
      <c r="AF506" s="148"/>
      <c r="AG506" s="148" t="s">
        <v>323</v>
      </c>
      <c r="AH506" s="148"/>
      <c r="AI506" s="148"/>
      <c r="AJ506" s="148"/>
      <c r="AK506" s="148"/>
      <c r="AL506" s="148"/>
      <c r="AM506" s="148"/>
      <c r="AN506" s="148"/>
      <c r="AO506" s="148"/>
      <c r="AP506" s="148"/>
      <c r="AQ506" s="148"/>
      <c r="AR506" s="148"/>
      <c r="AS506" s="148"/>
      <c r="AT506" s="148"/>
      <c r="AU506" s="148"/>
      <c r="AV506" s="148"/>
      <c r="AW506" s="148"/>
      <c r="AX506" s="148"/>
      <c r="AY506" s="148"/>
      <c r="AZ506" s="148"/>
      <c r="BA506" s="148"/>
      <c r="BB506" s="148"/>
      <c r="BC506" s="148"/>
      <c r="BD506" s="148"/>
      <c r="BE506" s="148"/>
      <c r="BF506" s="148"/>
      <c r="BG506" s="148"/>
      <c r="BH506" s="148"/>
    </row>
    <row r="507" spans="1:60" outlineLevel="1" x14ac:dyDescent="0.25">
      <c r="A507" s="155"/>
      <c r="B507" s="156"/>
      <c r="C507" s="177" t="s">
        <v>641</v>
      </c>
      <c r="D507" s="158"/>
      <c r="E507" s="159">
        <v>2.02</v>
      </c>
      <c r="F507" s="157"/>
      <c r="G507" s="157"/>
      <c r="H507" s="157"/>
      <c r="I507" s="157"/>
      <c r="J507" s="157"/>
      <c r="K507" s="157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  <c r="X507" s="157"/>
      <c r="Y507" s="148"/>
      <c r="Z507" s="148"/>
      <c r="AA507" s="148"/>
      <c r="AB507" s="148"/>
      <c r="AC507" s="148"/>
      <c r="AD507" s="148"/>
      <c r="AE507" s="148"/>
      <c r="AF507" s="148"/>
      <c r="AG507" s="148" t="s">
        <v>146</v>
      </c>
      <c r="AH507" s="148">
        <v>0</v>
      </c>
      <c r="AI507" s="148"/>
      <c r="AJ507" s="148"/>
      <c r="AK507" s="148"/>
      <c r="AL507" s="148"/>
      <c r="AM507" s="148"/>
      <c r="AN507" s="148"/>
      <c r="AO507" s="148"/>
      <c r="AP507" s="148"/>
      <c r="AQ507" s="148"/>
      <c r="AR507" s="148"/>
      <c r="AS507" s="148"/>
      <c r="AT507" s="148"/>
      <c r="AU507" s="148"/>
      <c r="AV507" s="148"/>
      <c r="AW507" s="148"/>
      <c r="AX507" s="148"/>
      <c r="AY507" s="148"/>
      <c r="AZ507" s="148"/>
      <c r="BA507" s="148"/>
      <c r="BB507" s="148"/>
      <c r="BC507" s="148"/>
      <c r="BD507" s="148"/>
      <c r="BE507" s="148"/>
      <c r="BF507" s="148"/>
      <c r="BG507" s="148"/>
      <c r="BH507" s="148"/>
    </row>
    <row r="508" spans="1:60" outlineLevel="1" x14ac:dyDescent="0.25">
      <c r="A508" s="155"/>
      <c r="B508" s="156"/>
      <c r="C508" s="240"/>
      <c r="D508" s="241"/>
      <c r="E508" s="241"/>
      <c r="F508" s="241"/>
      <c r="G508" s="241"/>
      <c r="H508" s="157"/>
      <c r="I508" s="157"/>
      <c r="J508" s="157"/>
      <c r="K508" s="157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  <c r="X508" s="157"/>
      <c r="Y508" s="148"/>
      <c r="Z508" s="148"/>
      <c r="AA508" s="148"/>
      <c r="AB508" s="148"/>
      <c r="AC508" s="148"/>
      <c r="AD508" s="148"/>
      <c r="AE508" s="148"/>
      <c r="AF508" s="148"/>
      <c r="AG508" s="148" t="s">
        <v>147</v>
      </c>
      <c r="AH508" s="148"/>
      <c r="AI508" s="148"/>
      <c r="AJ508" s="148"/>
      <c r="AK508" s="148"/>
      <c r="AL508" s="148"/>
      <c r="AM508" s="148"/>
      <c r="AN508" s="148"/>
      <c r="AO508" s="148"/>
      <c r="AP508" s="148"/>
      <c r="AQ508" s="148"/>
      <c r="AR508" s="148"/>
      <c r="AS508" s="148"/>
      <c r="AT508" s="148"/>
      <c r="AU508" s="148"/>
      <c r="AV508" s="148"/>
      <c r="AW508" s="148"/>
      <c r="AX508" s="148"/>
      <c r="AY508" s="148"/>
      <c r="AZ508" s="148"/>
      <c r="BA508" s="148"/>
      <c r="BB508" s="148"/>
      <c r="BC508" s="148"/>
      <c r="BD508" s="148"/>
      <c r="BE508" s="148"/>
      <c r="BF508" s="148"/>
      <c r="BG508" s="148"/>
      <c r="BH508" s="148"/>
    </row>
    <row r="509" spans="1:60" ht="20.399999999999999" outlineLevel="1" x14ac:dyDescent="0.25">
      <c r="A509" s="167">
        <v>132</v>
      </c>
      <c r="B509" s="168" t="s">
        <v>644</v>
      </c>
      <c r="C509" s="176" t="s">
        <v>645</v>
      </c>
      <c r="D509" s="169" t="s">
        <v>196</v>
      </c>
      <c r="E509" s="170">
        <v>3.03</v>
      </c>
      <c r="F509" s="171"/>
      <c r="G509" s="172">
        <f>ROUND(E509*F509,2)</f>
        <v>0</v>
      </c>
      <c r="H509" s="171"/>
      <c r="I509" s="172">
        <f>ROUND(E509*H509,2)</f>
        <v>0</v>
      </c>
      <c r="J509" s="171"/>
      <c r="K509" s="172">
        <f>ROUND(E509*J509,2)</f>
        <v>0</v>
      </c>
      <c r="L509" s="172">
        <v>21</v>
      </c>
      <c r="M509" s="172">
        <f>G509*(1+L509/100)</f>
        <v>0</v>
      </c>
      <c r="N509" s="172">
        <v>6.2E-2</v>
      </c>
      <c r="O509" s="172">
        <f>ROUND(E509*N509,2)</f>
        <v>0.19</v>
      </c>
      <c r="P509" s="172">
        <v>0</v>
      </c>
      <c r="Q509" s="172">
        <f>ROUND(E509*P509,2)</f>
        <v>0</v>
      </c>
      <c r="R509" s="172" t="s">
        <v>321</v>
      </c>
      <c r="S509" s="172" t="s">
        <v>157</v>
      </c>
      <c r="T509" s="173" t="s">
        <v>157</v>
      </c>
      <c r="U509" s="157">
        <v>0</v>
      </c>
      <c r="V509" s="157">
        <f>ROUND(E509*U509,2)</f>
        <v>0</v>
      </c>
      <c r="W509" s="157"/>
      <c r="X509" s="157" t="s">
        <v>322</v>
      </c>
      <c r="Y509" s="148"/>
      <c r="Z509" s="148"/>
      <c r="AA509" s="148"/>
      <c r="AB509" s="148"/>
      <c r="AC509" s="148"/>
      <c r="AD509" s="148"/>
      <c r="AE509" s="148"/>
      <c r="AF509" s="148"/>
      <c r="AG509" s="148" t="s">
        <v>323</v>
      </c>
      <c r="AH509" s="148"/>
      <c r="AI509" s="148"/>
      <c r="AJ509" s="148"/>
      <c r="AK509" s="148"/>
      <c r="AL509" s="148"/>
      <c r="AM509" s="148"/>
      <c r="AN509" s="148"/>
      <c r="AO509" s="148"/>
      <c r="AP509" s="148"/>
      <c r="AQ509" s="148"/>
      <c r="AR509" s="148"/>
      <c r="AS509" s="148"/>
      <c r="AT509" s="148"/>
      <c r="AU509" s="148"/>
      <c r="AV509" s="148"/>
      <c r="AW509" s="148"/>
      <c r="AX509" s="148"/>
      <c r="AY509" s="148"/>
      <c r="AZ509" s="148"/>
      <c r="BA509" s="148"/>
      <c r="BB509" s="148"/>
      <c r="BC509" s="148"/>
      <c r="BD509" s="148"/>
      <c r="BE509" s="148"/>
      <c r="BF509" s="148"/>
      <c r="BG509" s="148"/>
      <c r="BH509" s="148"/>
    </row>
    <row r="510" spans="1:60" outlineLevel="1" x14ac:dyDescent="0.25">
      <c r="A510" s="155"/>
      <c r="B510" s="156"/>
      <c r="C510" s="177" t="s">
        <v>646</v>
      </c>
      <c r="D510" s="158"/>
      <c r="E510" s="159">
        <v>3.03</v>
      </c>
      <c r="F510" s="157"/>
      <c r="G510" s="157"/>
      <c r="H510" s="157"/>
      <c r="I510" s="157"/>
      <c r="J510" s="157"/>
      <c r="K510" s="157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  <c r="X510" s="157"/>
      <c r="Y510" s="148"/>
      <c r="Z510" s="148"/>
      <c r="AA510" s="148"/>
      <c r="AB510" s="148"/>
      <c r="AC510" s="148"/>
      <c r="AD510" s="148"/>
      <c r="AE510" s="148"/>
      <c r="AF510" s="148"/>
      <c r="AG510" s="148" t="s">
        <v>146</v>
      </c>
      <c r="AH510" s="148">
        <v>0</v>
      </c>
      <c r="AI510" s="148"/>
      <c r="AJ510" s="148"/>
      <c r="AK510" s="148"/>
      <c r="AL510" s="148"/>
      <c r="AM510" s="148"/>
      <c r="AN510" s="148"/>
      <c r="AO510" s="148"/>
      <c r="AP510" s="148"/>
      <c r="AQ510" s="148"/>
      <c r="AR510" s="148"/>
      <c r="AS510" s="148"/>
      <c r="AT510" s="148"/>
      <c r="AU510" s="148"/>
      <c r="AV510" s="148"/>
      <c r="AW510" s="148"/>
      <c r="AX510" s="148"/>
      <c r="AY510" s="148"/>
      <c r="AZ510" s="148"/>
      <c r="BA510" s="148"/>
      <c r="BB510" s="148"/>
      <c r="BC510" s="148"/>
      <c r="BD510" s="148"/>
      <c r="BE510" s="148"/>
      <c r="BF510" s="148"/>
      <c r="BG510" s="148"/>
      <c r="BH510" s="148"/>
    </row>
    <row r="511" spans="1:60" outlineLevel="1" x14ac:dyDescent="0.25">
      <c r="A511" s="155"/>
      <c r="B511" s="156"/>
      <c r="C511" s="240"/>
      <c r="D511" s="241"/>
      <c r="E511" s="241"/>
      <c r="F511" s="241"/>
      <c r="G511" s="241"/>
      <c r="H511" s="157"/>
      <c r="I511" s="157"/>
      <c r="J511" s="157"/>
      <c r="K511" s="157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  <c r="X511" s="157"/>
      <c r="Y511" s="148"/>
      <c r="Z511" s="148"/>
      <c r="AA511" s="148"/>
      <c r="AB511" s="148"/>
      <c r="AC511" s="148"/>
      <c r="AD511" s="148"/>
      <c r="AE511" s="148"/>
      <c r="AF511" s="148"/>
      <c r="AG511" s="148" t="s">
        <v>147</v>
      </c>
      <c r="AH511" s="148"/>
      <c r="AI511" s="148"/>
      <c r="AJ511" s="148"/>
      <c r="AK511" s="148"/>
      <c r="AL511" s="148"/>
      <c r="AM511" s="148"/>
      <c r="AN511" s="148"/>
      <c r="AO511" s="148"/>
      <c r="AP511" s="148"/>
      <c r="AQ511" s="148"/>
      <c r="AR511" s="148"/>
      <c r="AS511" s="148"/>
      <c r="AT511" s="148"/>
      <c r="AU511" s="148"/>
      <c r="AV511" s="148"/>
      <c r="AW511" s="148"/>
      <c r="AX511" s="148"/>
      <c r="AY511" s="148"/>
      <c r="AZ511" s="148"/>
      <c r="BA511" s="148"/>
      <c r="BB511" s="148"/>
      <c r="BC511" s="148"/>
      <c r="BD511" s="148"/>
      <c r="BE511" s="148"/>
      <c r="BF511" s="148"/>
      <c r="BG511" s="148"/>
      <c r="BH511" s="148"/>
    </row>
    <row r="512" spans="1:60" ht="20.399999999999999" outlineLevel="1" x14ac:dyDescent="0.25">
      <c r="A512" s="167">
        <v>133</v>
      </c>
      <c r="B512" s="168" t="s">
        <v>647</v>
      </c>
      <c r="C512" s="176" t="s">
        <v>648</v>
      </c>
      <c r="D512" s="169" t="s">
        <v>196</v>
      </c>
      <c r="E512" s="170">
        <v>1.01</v>
      </c>
      <c r="F512" s="171"/>
      <c r="G512" s="172">
        <f>ROUND(E512*F512,2)</f>
        <v>0</v>
      </c>
      <c r="H512" s="171"/>
      <c r="I512" s="172">
        <f>ROUND(E512*H512,2)</f>
        <v>0</v>
      </c>
      <c r="J512" s="171"/>
      <c r="K512" s="172">
        <f>ROUND(E512*J512,2)</f>
        <v>0</v>
      </c>
      <c r="L512" s="172">
        <v>21</v>
      </c>
      <c r="M512" s="172">
        <f>G512*(1+L512/100)</f>
        <v>0</v>
      </c>
      <c r="N512" s="172">
        <v>0.28999999999999998</v>
      </c>
      <c r="O512" s="172">
        <f>ROUND(E512*N512,2)</f>
        <v>0.28999999999999998</v>
      </c>
      <c r="P512" s="172">
        <v>0</v>
      </c>
      <c r="Q512" s="172">
        <f>ROUND(E512*P512,2)</f>
        <v>0</v>
      </c>
      <c r="R512" s="172" t="s">
        <v>321</v>
      </c>
      <c r="S512" s="172" t="s">
        <v>157</v>
      </c>
      <c r="T512" s="173" t="s">
        <v>157</v>
      </c>
      <c r="U512" s="157">
        <v>0</v>
      </c>
      <c r="V512" s="157">
        <f>ROUND(E512*U512,2)</f>
        <v>0</v>
      </c>
      <c r="W512" s="157"/>
      <c r="X512" s="157" t="s">
        <v>322</v>
      </c>
      <c r="Y512" s="148"/>
      <c r="Z512" s="148"/>
      <c r="AA512" s="148"/>
      <c r="AB512" s="148"/>
      <c r="AC512" s="148"/>
      <c r="AD512" s="148"/>
      <c r="AE512" s="148"/>
      <c r="AF512" s="148"/>
      <c r="AG512" s="148" t="s">
        <v>323</v>
      </c>
      <c r="AH512" s="148"/>
      <c r="AI512" s="148"/>
      <c r="AJ512" s="148"/>
      <c r="AK512" s="148"/>
      <c r="AL512" s="148"/>
      <c r="AM512" s="148"/>
      <c r="AN512" s="148"/>
      <c r="AO512" s="148"/>
      <c r="AP512" s="148"/>
      <c r="AQ512" s="148"/>
      <c r="AR512" s="148"/>
      <c r="AS512" s="148"/>
      <c r="AT512" s="148"/>
      <c r="AU512" s="148"/>
      <c r="AV512" s="148"/>
      <c r="AW512" s="148"/>
      <c r="AX512" s="148"/>
      <c r="AY512" s="148"/>
      <c r="AZ512" s="148"/>
      <c r="BA512" s="148"/>
      <c r="BB512" s="148"/>
      <c r="BC512" s="148"/>
      <c r="BD512" s="148"/>
      <c r="BE512" s="148"/>
      <c r="BF512" s="148"/>
      <c r="BG512" s="148"/>
      <c r="BH512" s="148"/>
    </row>
    <row r="513" spans="1:60" outlineLevel="1" x14ac:dyDescent="0.25">
      <c r="A513" s="155"/>
      <c r="B513" s="156"/>
      <c r="C513" s="177" t="s">
        <v>635</v>
      </c>
      <c r="D513" s="158"/>
      <c r="E513" s="159">
        <v>1.01</v>
      </c>
      <c r="F513" s="157"/>
      <c r="G513" s="157"/>
      <c r="H513" s="157"/>
      <c r="I513" s="157"/>
      <c r="J513" s="157"/>
      <c r="K513" s="157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  <c r="X513" s="157"/>
      <c r="Y513" s="148"/>
      <c r="Z513" s="148"/>
      <c r="AA513" s="148"/>
      <c r="AB513" s="148"/>
      <c r="AC513" s="148"/>
      <c r="AD513" s="148"/>
      <c r="AE513" s="148"/>
      <c r="AF513" s="148"/>
      <c r="AG513" s="148" t="s">
        <v>146</v>
      </c>
      <c r="AH513" s="148">
        <v>0</v>
      </c>
      <c r="AI513" s="148"/>
      <c r="AJ513" s="148"/>
      <c r="AK513" s="148"/>
      <c r="AL513" s="148"/>
      <c r="AM513" s="148"/>
      <c r="AN513" s="148"/>
      <c r="AO513" s="148"/>
      <c r="AP513" s="148"/>
      <c r="AQ513" s="148"/>
      <c r="AR513" s="148"/>
      <c r="AS513" s="148"/>
      <c r="AT513" s="148"/>
      <c r="AU513" s="148"/>
      <c r="AV513" s="148"/>
      <c r="AW513" s="148"/>
      <c r="AX513" s="148"/>
      <c r="AY513" s="148"/>
      <c r="AZ513" s="148"/>
      <c r="BA513" s="148"/>
      <c r="BB513" s="148"/>
      <c r="BC513" s="148"/>
      <c r="BD513" s="148"/>
      <c r="BE513" s="148"/>
      <c r="BF513" s="148"/>
      <c r="BG513" s="148"/>
      <c r="BH513" s="148"/>
    </row>
    <row r="514" spans="1:60" outlineLevel="1" x14ac:dyDescent="0.25">
      <c r="A514" s="155"/>
      <c r="B514" s="156"/>
      <c r="C514" s="240"/>
      <c r="D514" s="241"/>
      <c r="E514" s="241"/>
      <c r="F514" s="241"/>
      <c r="G514" s="241"/>
      <c r="H514" s="157"/>
      <c r="I514" s="157"/>
      <c r="J514" s="157"/>
      <c r="K514" s="157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  <c r="X514" s="157"/>
      <c r="Y514" s="148"/>
      <c r="Z514" s="148"/>
      <c r="AA514" s="148"/>
      <c r="AB514" s="148"/>
      <c r="AC514" s="148"/>
      <c r="AD514" s="148"/>
      <c r="AE514" s="148"/>
      <c r="AF514" s="148"/>
      <c r="AG514" s="148" t="s">
        <v>147</v>
      </c>
      <c r="AH514" s="148"/>
      <c r="AI514" s="148"/>
      <c r="AJ514" s="148"/>
      <c r="AK514" s="148"/>
      <c r="AL514" s="148"/>
      <c r="AM514" s="148"/>
      <c r="AN514" s="148"/>
      <c r="AO514" s="148"/>
      <c r="AP514" s="148"/>
      <c r="AQ514" s="148"/>
      <c r="AR514" s="148"/>
      <c r="AS514" s="148"/>
      <c r="AT514" s="148"/>
      <c r="AU514" s="148"/>
      <c r="AV514" s="148"/>
      <c r="AW514" s="148"/>
      <c r="AX514" s="148"/>
      <c r="AY514" s="148"/>
      <c r="AZ514" s="148"/>
      <c r="BA514" s="148"/>
      <c r="BB514" s="148"/>
      <c r="BC514" s="148"/>
      <c r="BD514" s="148"/>
      <c r="BE514" s="148"/>
      <c r="BF514" s="148"/>
      <c r="BG514" s="148"/>
      <c r="BH514" s="148"/>
    </row>
    <row r="515" spans="1:60" ht="20.399999999999999" outlineLevel="1" x14ac:dyDescent="0.25">
      <c r="A515" s="167">
        <v>134</v>
      </c>
      <c r="B515" s="168" t="s">
        <v>649</v>
      </c>
      <c r="C515" s="176" t="s">
        <v>650</v>
      </c>
      <c r="D515" s="169" t="s">
        <v>196</v>
      </c>
      <c r="E515" s="170">
        <v>1.01</v>
      </c>
      <c r="F515" s="171"/>
      <c r="G515" s="172">
        <f>ROUND(E515*F515,2)</f>
        <v>0</v>
      </c>
      <c r="H515" s="171"/>
      <c r="I515" s="172">
        <f>ROUND(E515*H515,2)</f>
        <v>0</v>
      </c>
      <c r="J515" s="171"/>
      <c r="K515" s="172">
        <f>ROUND(E515*J515,2)</f>
        <v>0</v>
      </c>
      <c r="L515" s="172">
        <v>21</v>
      </c>
      <c r="M515" s="172">
        <f>G515*(1+L515/100)</f>
        <v>0</v>
      </c>
      <c r="N515" s="172">
        <v>0.28999999999999998</v>
      </c>
      <c r="O515" s="172">
        <f>ROUND(E515*N515,2)</f>
        <v>0.28999999999999998</v>
      </c>
      <c r="P515" s="172">
        <v>0</v>
      </c>
      <c r="Q515" s="172">
        <f>ROUND(E515*P515,2)</f>
        <v>0</v>
      </c>
      <c r="R515" s="172" t="s">
        <v>321</v>
      </c>
      <c r="S515" s="172" t="s">
        <v>157</v>
      </c>
      <c r="T515" s="173" t="s">
        <v>157</v>
      </c>
      <c r="U515" s="157">
        <v>0</v>
      </c>
      <c r="V515" s="157">
        <f>ROUND(E515*U515,2)</f>
        <v>0</v>
      </c>
      <c r="W515" s="157"/>
      <c r="X515" s="157" t="s">
        <v>322</v>
      </c>
      <c r="Y515" s="148"/>
      <c r="Z515" s="148"/>
      <c r="AA515" s="148"/>
      <c r="AB515" s="148"/>
      <c r="AC515" s="148"/>
      <c r="AD515" s="148"/>
      <c r="AE515" s="148"/>
      <c r="AF515" s="148"/>
      <c r="AG515" s="148" t="s">
        <v>323</v>
      </c>
      <c r="AH515" s="148"/>
      <c r="AI515" s="148"/>
      <c r="AJ515" s="148"/>
      <c r="AK515" s="148"/>
      <c r="AL515" s="148"/>
      <c r="AM515" s="148"/>
      <c r="AN515" s="148"/>
      <c r="AO515" s="148"/>
      <c r="AP515" s="148"/>
      <c r="AQ515" s="148"/>
      <c r="AR515" s="148"/>
      <c r="AS515" s="148"/>
      <c r="AT515" s="148"/>
      <c r="AU515" s="148"/>
      <c r="AV515" s="148"/>
      <c r="AW515" s="148"/>
      <c r="AX515" s="148"/>
      <c r="AY515" s="148"/>
      <c r="AZ515" s="148"/>
      <c r="BA515" s="148"/>
      <c r="BB515" s="148"/>
      <c r="BC515" s="148"/>
      <c r="BD515" s="148"/>
      <c r="BE515" s="148"/>
      <c r="BF515" s="148"/>
      <c r="BG515" s="148"/>
      <c r="BH515" s="148"/>
    </row>
    <row r="516" spans="1:60" outlineLevel="1" x14ac:dyDescent="0.25">
      <c r="A516" s="155"/>
      <c r="B516" s="156"/>
      <c r="C516" s="177" t="s">
        <v>635</v>
      </c>
      <c r="D516" s="158"/>
      <c r="E516" s="159">
        <v>1.01</v>
      </c>
      <c r="F516" s="157"/>
      <c r="G516" s="157"/>
      <c r="H516" s="157"/>
      <c r="I516" s="157"/>
      <c r="J516" s="157"/>
      <c r="K516" s="157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  <c r="X516" s="157"/>
      <c r="Y516" s="148"/>
      <c r="Z516" s="148"/>
      <c r="AA516" s="148"/>
      <c r="AB516" s="148"/>
      <c r="AC516" s="148"/>
      <c r="AD516" s="148"/>
      <c r="AE516" s="148"/>
      <c r="AF516" s="148"/>
      <c r="AG516" s="148" t="s">
        <v>146</v>
      </c>
      <c r="AH516" s="148">
        <v>0</v>
      </c>
      <c r="AI516" s="148"/>
      <c r="AJ516" s="148"/>
      <c r="AK516" s="148"/>
      <c r="AL516" s="148"/>
      <c r="AM516" s="148"/>
      <c r="AN516" s="148"/>
      <c r="AO516" s="148"/>
      <c r="AP516" s="148"/>
      <c r="AQ516" s="148"/>
      <c r="AR516" s="148"/>
      <c r="AS516" s="148"/>
      <c r="AT516" s="148"/>
      <c r="AU516" s="148"/>
      <c r="AV516" s="148"/>
      <c r="AW516" s="148"/>
      <c r="AX516" s="148"/>
      <c r="AY516" s="148"/>
      <c r="AZ516" s="148"/>
      <c r="BA516" s="148"/>
      <c r="BB516" s="148"/>
      <c r="BC516" s="148"/>
      <c r="BD516" s="148"/>
      <c r="BE516" s="148"/>
      <c r="BF516" s="148"/>
      <c r="BG516" s="148"/>
      <c r="BH516" s="148"/>
    </row>
    <row r="517" spans="1:60" outlineLevel="1" x14ac:dyDescent="0.25">
      <c r="A517" s="155"/>
      <c r="B517" s="156"/>
      <c r="C517" s="240"/>
      <c r="D517" s="241"/>
      <c r="E517" s="241"/>
      <c r="F517" s="241"/>
      <c r="G517" s="241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  <c r="X517" s="157"/>
      <c r="Y517" s="148"/>
      <c r="Z517" s="148"/>
      <c r="AA517" s="148"/>
      <c r="AB517" s="148"/>
      <c r="AC517" s="148"/>
      <c r="AD517" s="148"/>
      <c r="AE517" s="148"/>
      <c r="AF517" s="148"/>
      <c r="AG517" s="148" t="s">
        <v>147</v>
      </c>
      <c r="AH517" s="148"/>
      <c r="AI517" s="148"/>
      <c r="AJ517" s="148"/>
      <c r="AK517" s="148"/>
      <c r="AL517" s="148"/>
      <c r="AM517" s="148"/>
      <c r="AN517" s="148"/>
      <c r="AO517" s="148"/>
      <c r="AP517" s="148"/>
      <c r="AQ517" s="148"/>
      <c r="AR517" s="148"/>
      <c r="AS517" s="148"/>
      <c r="AT517" s="148"/>
      <c r="AU517" s="148"/>
      <c r="AV517" s="148"/>
      <c r="AW517" s="148"/>
      <c r="AX517" s="148"/>
      <c r="AY517" s="148"/>
      <c r="AZ517" s="148"/>
      <c r="BA517" s="148"/>
      <c r="BB517" s="148"/>
      <c r="BC517" s="148"/>
      <c r="BD517" s="148"/>
      <c r="BE517" s="148"/>
      <c r="BF517" s="148"/>
      <c r="BG517" s="148"/>
      <c r="BH517" s="148"/>
    </row>
    <row r="518" spans="1:60" ht="20.399999999999999" outlineLevel="1" x14ac:dyDescent="0.25">
      <c r="A518" s="167">
        <v>135</v>
      </c>
      <c r="B518" s="168" t="s">
        <v>651</v>
      </c>
      <c r="C518" s="176" t="s">
        <v>652</v>
      </c>
      <c r="D518" s="169" t="s">
        <v>196</v>
      </c>
      <c r="E518" s="170">
        <v>11.11</v>
      </c>
      <c r="F518" s="171"/>
      <c r="G518" s="172">
        <f>ROUND(E518*F518,2)</f>
        <v>0</v>
      </c>
      <c r="H518" s="171"/>
      <c r="I518" s="172">
        <f>ROUND(E518*H518,2)</f>
        <v>0</v>
      </c>
      <c r="J518" s="171"/>
      <c r="K518" s="172">
        <f>ROUND(E518*J518,2)</f>
        <v>0</v>
      </c>
      <c r="L518" s="172">
        <v>21</v>
      </c>
      <c r="M518" s="172">
        <f>G518*(1+L518/100)</f>
        <v>0</v>
      </c>
      <c r="N518" s="172">
        <v>0.3</v>
      </c>
      <c r="O518" s="172">
        <f>ROUND(E518*N518,2)</f>
        <v>3.33</v>
      </c>
      <c r="P518" s="172">
        <v>0</v>
      </c>
      <c r="Q518" s="172">
        <f>ROUND(E518*P518,2)</f>
        <v>0</v>
      </c>
      <c r="R518" s="172" t="s">
        <v>321</v>
      </c>
      <c r="S518" s="172" t="s">
        <v>157</v>
      </c>
      <c r="T518" s="173" t="s">
        <v>157</v>
      </c>
      <c r="U518" s="157">
        <v>0</v>
      </c>
      <c r="V518" s="157">
        <f>ROUND(E518*U518,2)</f>
        <v>0</v>
      </c>
      <c r="W518" s="157"/>
      <c r="X518" s="157" t="s">
        <v>322</v>
      </c>
      <c r="Y518" s="148"/>
      <c r="Z518" s="148"/>
      <c r="AA518" s="148"/>
      <c r="AB518" s="148"/>
      <c r="AC518" s="148"/>
      <c r="AD518" s="148"/>
      <c r="AE518" s="148"/>
      <c r="AF518" s="148"/>
      <c r="AG518" s="148" t="s">
        <v>323</v>
      </c>
      <c r="AH518" s="148"/>
      <c r="AI518" s="148"/>
      <c r="AJ518" s="148"/>
      <c r="AK518" s="148"/>
      <c r="AL518" s="148"/>
      <c r="AM518" s="148"/>
      <c r="AN518" s="148"/>
      <c r="AO518" s="148"/>
      <c r="AP518" s="148"/>
      <c r="AQ518" s="148"/>
      <c r="AR518" s="148"/>
      <c r="AS518" s="148"/>
      <c r="AT518" s="148"/>
      <c r="AU518" s="148"/>
      <c r="AV518" s="148"/>
      <c r="AW518" s="148"/>
      <c r="AX518" s="148"/>
      <c r="AY518" s="148"/>
      <c r="AZ518" s="148"/>
      <c r="BA518" s="148"/>
      <c r="BB518" s="148"/>
      <c r="BC518" s="148"/>
      <c r="BD518" s="148"/>
      <c r="BE518" s="148"/>
      <c r="BF518" s="148"/>
      <c r="BG518" s="148"/>
      <c r="BH518" s="148"/>
    </row>
    <row r="519" spans="1:60" outlineLevel="1" x14ac:dyDescent="0.25">
      <c r="A519" s="155"/>
      <c r="B519" s="156"/>
      <c r="C519" s="177" t="s">
        <v>653</v>
      </c>
      <c r="D519" s="158"/>
      <c r="E519" s="159">
        <v>11.11</v>
      </c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  <c r="X519" s="157"/>
      <c r="Y519" s="148"/>
      <c r="Z519" s="148"/>
      <c r="AA519" s="148"/>
      <c r="AB519" s="148"/>
      <c r="AC519" s="148"/>
      <c r="AD519" s="148"/>
      <c r="AE519" s="148"/>
      <c r="AF519" s="148"/>
      <c r="AG519" s="148" t="s">
        <v>146</v>
      </c>
      <c r="AH519" s="148">
        <v>0</v>
      </c>
      <c r="AI519" s="148"/>
      <c r="AJ519" s="148"/>
      <c r="AK519" s="148"/>
      <c r="AL519" s="148"/>
      <c r="AM519" s="148"/>
      <c r="AN519" s="148"/>
      <c r="AO519" s="148"/>
      <c r="AP519" s="148"/>
      <c r="AQ519" s="148"/>
      <c r="AR519" s="148"/>
      <c r="AS519" s="148"/>
      <c r="AT519" s="148"/>
      <c r="AU519" s="148"/>
      <c r="AV519" s="148"/>
      <c r="AW519" s="148"/>
      <c r="AX519" s="148"/>
      <c r="AY519" s="148"/>
      <c r="AZ519" s="148"/>
      <c r="BA519" s="148"/>
      <c r="BB519" s="148"/>
      <c r="BC519" s="148"/>
      <c r="BD519" s="148"/>
      <c r="BE519" s="148"/>
      <c r="BF519" s="148"/>
      <c r="BG519" s="148"/>
      <c r="BH519" s="148"/>
    </row>
    <row r="520" spans="1:60" outlineLevel="1" x14ac:dyDescent="0.25">
      <c r="A520" s="155"/>
      <c r="B520" s="156"/>
      <c r="C520" s="240"/>
      <c r="D520" s="241"/>
      <c r="E520" s="241"/>
      <c r="F520" s="241"/>
      <c r="G520" s="241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  <c r="X520" s="157"/>
      <c r="Y520" s="148"/>
      <c r="Z520" s="148"/>
      <c r="AA520" s="148"/>
      <c r="AB520" s="148"/>
      <c r="AC520" s="148"/>
      <c r="AD520" s="148"/>
      <c r="AE520" s="148"/>
      <c r="AF520" s="148"/>
      <c r="AG520" s="148" t="s">
        <v>147</v>
      </c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  <c r="AR520" s="148"/>
      <c r="AS520" s="148"/>
      <c r="AT520" s="148"/>
      <c r="AU520" s="148"/>
      <c r="AV520" s="148"/>
      <c r="AW520" s="148"/>
      <c r="AX520" s="148"/>
      <c r="AY520" s="148"/>
      <c r="AZ520" s="148"/>
      <c r="BA520" s="148"/>
      <c r="BB520" s="148"/>
      <c r="BC520" s="148"/>
      <c r="BD520" s="148"/>
      <c r="BE520" s="148"/>
      <c r="BF520" s="148"/>
      <c r="BG520" s="148"/>
      <c r="BH520" s="148"/>
    </row>
    <row r="521" spans="1:60" x14ac:dyDescent="0.25">
      <c r="A521" s="161" t="s">
        <v>136</v>
      </c>
      <c r="B521" s="162" t="s">
        <v>92</v>
      </c>
      <c r="C521" s="175" t="s">
        <v>93</v>
      </c>
      <c r="D521" s="163"/>
      <c r="E521" s="164"/>
      <c r="F521" s="165"/>
      <c r="G521" s="165">
        <f>SUMIF(AG522:AG541,"&lt;&gt;NOR",G522:G541)</f>
        <v>0</v>
      </c>
      <c r="H521" s="165"/>
      <c r="I521" s="165">
        <f>SUM(I522:I541)</f>
        <v>0</v>
      </c>
      <c r="J521" s="165"/>
      <c r="K521" s="165">
        <f>SUM(K522:K541)</f>
        <v>0</v>
      </c>
      <c r="L521" s="165"/>
      <c r="M521" s="165">
        <f>SUM(M522:M541)</f>
        <v>0</v>
      </c>
      <c r="N521" s="165"/>
      <c r="O521" s="165">
        <f>SUM(O522:O541)</f>
        <v>0</v>
      </c>
      <c r="P521" s="165"/>
      <c r="Q521" s="165">
        <f>SUM(Q522:Q541)</f>
        <v>9.0599999999999987</v>
      </c>
      <c r="R521" s="165"/>
      <c r="S521" s="165"/>
      <c r="T521" s="166"/>
      <c r="U521" s="160"/>
      <c r="V521" s="160">
        <f>SUM(V522:V541)</f>
        <v>38.989999999999995</v>
      </c>
      <c r="W521" s="160"/>
      <c r="X521" s="160"/>
      <c r="AG521" t="s">
        <v>137</v>
      </c>
    </row>
    <row r="522" spans="1:60" outlineLevel="1" x14ac:dyDescent="0.25">
      <c r="A522" s="167">
        <v>136</v>
      </c>
      <c r="B522" s="168" t="s">
        <v>654</v>
      </c>
      <c r="C522" s="176" t="s">
        <v>655</v>
      </c>
      <c r="D522" s="169" t="s">
        <v>196</v>
      </c>
      <c r="E522" s="170">
        <v>1</v>
      </c>
      <c r="F522" s="171"/>
      <c r="G522" s="172">
        <f>ROUND(E522*F522,2)</f>
        <v>0</v>
      </c>
      <c r="H522" s="171"/>
      <c r="I522" s="172">
        <f>ROUND(E522*H522,2)</f>
        <v>0</v>
      </c>
      <c r="J522" s="171"/>
      <c r="K522" s="172">
        <f>ROUND(E522*J522,2)</f>
        <v>0</v>
      </c>
      <c r="L522" s="172">
        <v>21</v>
      </c>
      <c r="M522" s="172">
        <f>G522*(1+L522/100)</f>
        <v>0</v>
      </c>
      <c r="N522" s="172">
        <v>0</v>
      </c>
      <c r="O522" s="172">
        <f>ROUND(E522*N522,2)</f>
        <v>0</v>
      </c>
      <c r="P522" s="172">
        <v>0</v>
      </c>
      <c r="Q522" s="172">
        <f>ROUND(E522*P522,2)</f>
        <v>0</v>
      </c>
      <c r="R522" s="172" t="s">
        <v>204</v>
      </c>
      <c r="S522" s="172" t="s">
        <v>157</v>
      </c>
      <c r="T522" s="173" t="s">
        <v>157</v>
      </c>
      <c r="U522" s="157">
        <v>0.25</v>
      </c>
      <c r="V522" s="157">
        <f>ROUND(E522*U522,2)</f>
        <v>0.25</v>
      </c>
      <c r="W522" s="157"/>
      <c r="X522" s="157" t="s">
        <v>189</v>
      </c>
      <c r="Y522" s="148"/>
      <c r="Z522" s="148"/>
      <c r="AA522" s="148"/>
      <c r="AB522" s="148"/>
      <c r="AC522" s="148"/>
      <c r="AD522" s="148"/>
      <c r="AE522" s="148"/>
      <c r="AF522" s="148"/>
      <c r="AG522" s="148" t="s">
        <v>190</v>
      </c>
      <c r="AH522" s="148"/>
      <c r="AI522" s="148"/>
      <c r="AJ522" s="148"/>
      <c r="AK522" s="148"/>
      <c r="AL522" s="148"/>
      <c r="AM522" s="148"/>
      <c r="AN522" s="148"/>
      <c r="AO522" s="148"/>
      <c r="AP522" s="148"/>
      <c r="AQ522" s="148"/>
      <c r="AR522" s="148"/>
      <c r="AS522" s="148"/>
      <c r="AT522" s="148"/>
      <c r="AU522" s="148"/>
      <c r="AV522" s="148"/>
      <c r="AW522" s="148"/>
      <c r="AX522" s="148"/>
      <c r="AY522" s="148"/>
      <c r="AZ522" s="148"/>
      <c r="BA522" s="148"/>
      <c r="BB522" s="148"/>
      <c r="BC522" s="148"/>
      <c r="BD522" s="148"/>
      <c r="BE522" s="148"/>
      <c r="BF522" s="148"/>
      <c r="BG522" s="148"/>
      <c r="BH522" s="148"/>
    </row>
    <row r="523" spans="1:60" outlineLevel="1" x14ac:dyDescent="0.25">
      <c r="A523" s="155"/>
      <c r="B523" s="156"/>
      <c r="C523" s="249" t="s">
        <v>656</v>
      </c>
      <c r="D523" s="250"/>
      <c r="E523" s="250"/>
      <c r="F523" s="250"/>
      <c r="G523" s="250"/>
      <c r="H523" s="157"/>
      <c r="I523" s="157"/>
      <c r="J523" s="157"/>
      <c r="K523" s="157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  <c r="X523" s="157"/>
      <c r="Y523" s="148"/>
      <c r="Z523" s="148"/>
      <c r="AA523" s="148"/>
      <c r="AB523" s="148"/>
      <c r="AC523" s="148"/>
      <c r="AD523" s="148"/>
      <c r="AE523" s="148"/>
      <c r="AF523" s="148"/>
      <c r="AG523" s="148" t="s">
        <v>192</v>
      </c>
      <c r="AH523" s="148"/>
      <c r="AI523" s="148"/>
      <c r="AJ523" s="148"/>
      <c r="AK523" s="148"/>
      <c r="AL523" s="148"/>
      <c r="AM523" s="148"/>
      <c r="AN523" s="148"/>
      <c r="AO523" s="148"/>
      <c r="AP523" s="148"/>
      <c r="AQ523" s="148"/>
      <c r="AR523" s="148"/>
      <c r="AS523" s="148"/>
      <c r="AT523" s="148"/>
      <c r="AU523" s="148"/>
      <c r="AV523" s="148"/>
      <c r="AW523" s="148"/>
      <c r="AX523" s="148"/>
      <c r="AY523" s="148"/>
      <c r="AZ523" s="148"/>
      <c r="BA523" s="148"/>
      <c r="BB523" s="148"/>
      <c r="BC523" s="148"/>
      <c r="BD523" s="148"/>
      <c r="BE523" s="148"/>
      <c r="BF523" s="148"/>
      <c r="BG523" s="148"/>
      <c r="BH523" s="148"/>
    </row>
    <row r="524" spans="1:60" outlineLevel="1" x14ac:dyDescent="0.25">
      <c r="A524" s="155"/>
      <c r="B524" s="156"/>
      <c r="C524" s="177" t="s">
        <v>603</v>
      </c>
      <c r="D524" s="158"/>
      <c r="E524" s="159">
        <v>1</v>
      </c>
      <c r="F524" s="157"/>
      <c r="G524" s="157"/>
      <c r="H524" s="157"/>
      <c r="I524" s="157"/>
      <c r="J524" s="157"/>
      <c r="K524" s="157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  <c r="X524" s="157"/>
      <c r="Y524" s="148"/>
      <c r="Z524" s="148"/>
      <c r="AA524" s="148"/>
      <c r="AB524" s="148"/>
      <c r="AC524" s="148"/>
      <c r="AD524" s="148"/>
      <c r="AE524" s="148"/>
      <c r="AF524" s="148"/>
      <c r="AG524" s="148" t="s">
        <v>146</v>
      </c>
      <c r="AH524" s="148">
        <v>0</v>
      </c>
      <c r="AI524" s="148"/>
      <c r="AJ524" s="148"/>
      <c r="AK524" s="148"/>
      <c r="AL524" s="148"/>
      <c r="AM524" s="148"/>
      <c r="AN524" s="148"/>
      <c r="AO524" s="148"/>
      <c r="AP524" s="148"/>
      <c r="AQ524" s="148"/>
      <c r="AR524" s="148"/>
      <c r="AS524" s="148"/>
      <c r="AT524" s="148"/>
      <c r="AU524" s="148"/>
      <c r="AV524" s="148"/>
      <c r="AW524" s="148"/>
      <c r="AX524" s="148"/>
      <c r="AY524" s="148"/>
      <c r="AZ524" s="148"/>
      <c r="BA524" s="148"/>
      <c r="BB524" s="148"/>
      <c r="BC524" s="148"/>
      <c r="BD524" s="148"/>
      <c r="BE524" s="148"/>
      <c r="BF524" s="148"/>
      <c r="BG524" s="148"/>
      <c r="BH524" s="148"/>
    </row>
    <row r="525" spans="1:60" outlineLevel="1" x14ac:dyDescent="0.25">
      <c r="A525" s="155"/>
      <c r="B525" s="156"/>
      <c r="C525" s="240"/>
      <c r="D525" s="241"/>
      <c r="E525" s="241"/>
      <c r="F525" s="241"/>
      <c r="G525" s="241"/>
      <c r="H525" s="157"/>
      <c r="I525" s="157"/>
      <c r="J525" s="157"/>
      <c r="K525" s="157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  <c r="X525" s="157"/>
      <c r="Y525" s="148"/>
      <c r="Z525" s="148"/>
      <c r="AA525" s="148"/>
      <c r="AB525" s="148"/>
      <c r="AC525" s="148"/>
      <c r="AD525" s="148"/>
      <c r="AE525" s="148"/>
      <c r="AF525" s="148"/>
      <c r="AG525" s="148" t="s">
        <v>147</v>
      </c>
      <c r="AH525" s="148"/>
      <c r="AI525" s="148"/>
      <c r="AJ525" s="148"/>
      <c r="AK525" s="148"/>
      <c r="AL525" s="148"/>
      <c r="AM525" s="148"/>
      <c r="AN525" s="148"/>
      <c r="AO525" s="148"/>
      <c r="AP525" s="148"/>
      <c r="AQ525" s="148"/>
      <c r="AR525" s="148"/>
      <c r="AS525" s="148"/>
      <c r="AT525" s="148"/>
      <c r="AU525" s="148"/>
      <c r="AV525" s="148"/>
      <c r="AW525" s="148"/>
      <c r="AX525" s="148"/>
      <c r="AY525" s="148"/>
      <c r="AZ525" s="148"/>
      <c r="BA525" s="148"/>
      <c r="BB525" s="148"/>
      <c r="BC525" s="148"/>
      <c r="BD525" s="148"/>
      <c r="BE525" s="148"/>
      <c r="BF525" s="148"/>
      <c r="BG525" s="148"/>
      <c r="BH525" s="148"/>
    </row>
    <row r="526" spans="1:60" outlineLevel="1" x14ac:dyDescent="0.25">
      <c r="A526" s="167">
        <v>137</v>
      </c>
      <c r="B526" s="168" t="s">
        <v>657</v>
      </c>
      <c r="C526" s="176" t="s">
        <v>658</v>
      </c>
      <c r="D526" s="169" t="s">
        <v>347</v>
      </c>
      <c r="E526" s="170">
        <v>12</v>
      </c>
      <c r="F526" s="171"/>
      <c r="G526" s="172">
        <f>ROUND(E526*F526,2)</f>
        <v>0</v>
      </c>
      <c r="H526" s="171"/>
      <c r="I526" s="172">
        <f>ROUND(E526*H526,2)</f>
        <v>0</v>
      </c>
      <c r="J526" s="171"/>
      <c r="K526" s="172">
        <f>ROUND(E526*J526,2)</f>
        <v>0</v>
      </c>
      <c r="L526" s="172">
        <v>21</v>
      </c>
      <c r="M526" s="172">
        <f>G526*(1+L526/100)</f>
        <v>0</v>
      </c>
      <c r="N526" s="172">
        <v>0</v>
      </c>
      <c r="O526" s="172">
        <f>ROUND(E526*N526,2)</f>
        <v>0</v>
      </c>
      <c r="P526" s="172">
        <v>0.753</v>
      </c>
      <c r="Q526" s="172">
        <f>ROUND(E526*P526,2)</f>
        <v>9.0399999999999991</v>
      </c>
      <c r="R526" s="172" t="s">
        <v>204</v>
      </c>
      <c r="S526" s="172" t="s">
        <v>157</v>
      </c>
      <c r="T526" s="173" t="s">
        <v>157</v>
      </c>
      <c r="U526" s="157">
        <v>2.36</v>
      </c>
      <c r="V526" s="157">
        <f>ROUND(E526*U526,2)</f>
        <v>28.32</v>
      </c>
      <c r="W526" s="157"/>
      <c r="X526" s="157" t="s">
        <v>189</v>
      </c>
      <c r="Y526" s="148"/>
      <c r="Z526" s="148"/>
      <c r="AA526" s="148"/>
      <c r="AB526" s="148"/>
      <c r="AC526" s="148"/>
      <c r="AD526" s="148"/>
      <c r="AE526" s="148"/>
      <c r="AF526" s="148"/>
      <c r="AG526" s="148" t="s">
        <v>190</v>
      </c>
      <c r="AH526" s="148"/>
      <c r="AI526" s="148"/>
      <c r="AJ526" s="148"/>
      <c r="AK526" s="148"/>
      <c r="AL526" s="148"/>
      <c r="AM526" s="148"/>
      <c r="AN526" s="148"/>
      <c r="AO526" s="148"/>
      <c r="AP526" s="148"/>
      <c r="AQ526" s="148"/>
      <c r="AR526" s="148"/>
      <c r="AS526" s="148"/>
      <c r="AT526" s="148"/>
      <c r="AU526" s="148"/>
      <c r="AV526" s="148"/>
      <c r="AW526" s="148"/>
      <c r="AX526" s="148"/>
      <c r="AY526" s="148"/>
      <c r="AZ526" s="148"/>
      <c r="BA526" s="148"/>
      <c r="BB526" s="148"/>
      <c r="BC526" s="148"/>
      <c r="BD526" s="148"/>
      <c r="BE526" s="148"/>
      <c r="BF526" s="148"/>
      <c r="BG526" s="148"/>
      <c r="BH526" s="148"/>
    </row>
    <row r="527" spans="1:60" outlineLevel="1" x14ac:dyDescent="0.25">
      <c r="A527" s="155"/>
      <c r="B527" s="156"/>
      <c r="C527" s="249" t="s">
        <v>659</v>
      </c>
      <c r="D527" s="250"/>
      <c r="E527" s="250"/>
      <c r="F527" s="250"/>
      <c r="G527" s="250"/>
      <c r="H527" s="157"/>
      <c r="I527" s="157"/>
      <c r="J527" s="157"/>
      <c r="K527" s="157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  <c r="X527" s="157"/>
      <c r="Y527" s="148"/>
      <c r="Z527" s="148"/>
      <c r="AA527" s="148"/>
      <c r="AB527" s="148"/>
      <c r="AC527" s="148"/>
      <c r="AD527" s="148"/>
      <c r="AE527" s="148"/>
      <c r="AF527" s="148"/>
      <c r="AG527" s="148" t="s">
        <v>192</v>
      </c>
      <c r="AH527" s="148"/>
      <c r="AI527" s="148"/>
      <c r="AJ527" s="148"/>
      <c r="AK527" s="148"/>
      <c r="AL527" s="148"/>
      <c r="AM527" s="148"/>
      <c r="AN527" s="148"/>
      <c r="AO527" s="148"/>
      <c r="AP527" s="148"/>
      <c r="AQ527" s="148"/>
      <c r="AR527" s="148"/>
      <c r="AS527" s="148"/>
      <c r="AT527" s="148"/>
      <c r="AU527" s="148"/>
      <c r="AV527" s="148"/>
      <c r="AW527" s="148"/>
      <c r="AX527" s="148"/>
      <c r="AY527" s="148"/>
      <c r="AZ527" s="148"/>
      <c r="BA527" s="181" t="str">
        <f>C527</f>
        <v>s odklizením a uložením vybouraného materiálu na skládku na vzdálenost do 3 m nebo s naložením na dopravní prostředek</v>
      </c>
      <c r="BB527" s="148"/>
      <c r="BC527" s="148"/>
      <c r="BD527" s="148"/>
      <c r="BE527" s="148"/>
      <c r="BF527" s="148"/>
      <c r="BG527" s="148"/>
      <c r="BH527" s="148"/>
    </row>
    <row r="528" spans="1:60" outlineLevel="1" x14ac:dyDescent="0.25">
      <c r="A528" s="155"/>
      <c r="B528" s="156"/>
      <c r="C528" s="177" t="s">
        <v>660</v>
      </c>
      <c r="D528" s="158"/>
      <c r="E528" s="159">
        <v>7</v>
      </c>
      <c r="F528" s="157"/>
      <c r="G528" s="157"/>
      <c r="H528" s="157"/>
      <c r="I528" s="157"/>
      <c r="J528" s="157"/>
      <c r="K528" s="157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  <c r="X528" s="157"/>
      <c r="Y528" s="148"/>
      <c r="Z528" s="148"/>
      <c r="AA528" s="148"/>
      <c r="AB528" s="148"/>
      <c r="AC528" s="148"/>
      <c r="AD528" s="148"/>
      <c r="AE528" s="148"/>
      <c r="AF528" s="148"/>
      <c r="AG528" s="148" t="s">
        <v>146</v>
      </c>
      <c r="AH528" s="148">
        <v>0</v>
      </c>
      <c r="AI528" s="148"/>
      <c r="AJ528" s="148"/>
      <c r="AK528" s="148"/>
      <c r="AL528" s="148"/>
      <c r="AM528" s="148"/>
      <c r="AN528" s="148"/>
      <c r="AO528" s="148"/>
      <c r="AP528" s="148"/>
      <c r="AQ528" s="148"/>
      <c r="AR528" s="148"/>
      <c r="AS528" s="148"/>
      <c r="AT528" s="148"/>
      <c r="AU528" s="148"/>
      <c r="AV528" s="148"/>
      <c r="AW528" s="148"/>
      <c r="AX528" s="148"/>
      <c r="AY528" s="148"/>
      <c r="AZ528" s="148"/>
      <c r="BA528" s="148"/>
      <c r="BB528" s="148"/>
      <c r="BC528" s="148"/>
      <c r="BD528" s="148"/>
      <c r="BE528" s="148"/>
      <c r="BF528" s="148"/>
      <c r="BG528" s="148"/>
      <c r="BH528" s="148"/>
    </row>
    <row r="529" spans="1:60" outlineLevel="1" x14ac:dyDescent="0.25">
      <c r="A529" s="155"/>
      <c r="B529" s="156"/>
      <c r="C529" s="177" t="s">
        <v>661</v>
      </c>
      <c r="D529" s="158"/>
      <c r="E529" s="159">
        <v>5</v>
      </c>
      <c r="F529" s="157"/>
      <c r="G529" s="157"/>
      <c r="H529" s="157"/>
      <c r="I529" s="157"/>
      <c r="J529" s="157"/>
      <c r="K529" s="157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  <c r="X529" s="157"/>
      <c r="Y529" s="148"/>
      <c r="Z529" s="148"/>
      <c r="AA529" s="148"/>
      <c r="AB529" s="148"/>
      <c r="AC529" s="148"/>
      <c r="AD529" s="148"/>
      <c r="AE529" s="148"/>
      <c r="AF529" s="148"/>
      <c r="AG529" s="148" t="s">
        <v>146</v>
      </c>
      <c r="AH529" s="148">
        <v>0</v>
      </c>
      <c r="AI529" s="148"/>
      <c r="AJ529" s="148"/>
      <c r="AK529" s="148"/>
      <c r="AL529" s="148"/>
      <c r="AM529" s="148"/>
      <c r="AN529" s="148"/>
      <c r="AO529" s="148"/>
      <c r="AP529" s="148"/>
      <c r="AQ529" s="148"/>
      <c r="AR529" s="148"/>
      <c r="AS529" s="148"/>
      <c r="AT529" s="148"/>
      <c r="AU529" s="148"/>
      <c r="AV529" s="148"/>
      <c r="AW529" s="148"/>
      <c r="AX529" s="148"/>
      <c r="AY529" s="148"/>
      <c r="AZ529" s="148"/>
      <c r="BA529" s="148"/>
      <c r="BB529" s="148"/>
      <c r="BC529" s="148"/>
      <c r="BD529" s="148"/>
      <c r="BE529" s="148"/>
      <c r="BF529" s="148"/>
      <c r="BG529" s="148"/>
      <c r="BH529" s="148"/>
    </row>
    <row r="530" spans="1:60" outlineLevel="1" x14ac:dyDescent="0.25">
      <c r="A530" s="155"/>
      <c r="B530" s="156"/>
      <c r="C530" s="240"/>
      <c r="D530" s="241"/>
      <c r="E530" s="241"/>
      <c r="F530" s="241"/>
      <c r="G530" s="241"/>
      <c r="H530" s="157"/>
      <c r="I530" s="157"/>
      <c r="J530" s="157"/>
      <c r="K530" s="157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  <c r="X530" s="157"/>
      <c r="Y530" s="148"/>
      <c r="Z530" s="148"/>
      <c r="AA530" s="148"/>
      <c r="AB530" s="148"/>
      <c r="AC530" s="148"/>
      <c r="AD530" s="148"/>
      <c r="AE530" s="148"/>
      <c r="AF530" s="148"/>
      <c r="AG530" s="148" t="s">
        <v>147</v>
      </c>
      <c r="AH530" s="148"/>
      <c r="AI530" s="148"/>
      <c r="AJ530" s="148"/>
      <c r="AK530" s="148"/>
      <c r="AL530" s="148"/>
      <c r="AM530" s="148"/>
      <c r="AN530" s="148"/>
      <c r="AO530" s="148"/>
      <c r="AP530" s="148"/>
      <c r="AQ530" s="148"/>
      <c r="AR530" s="148"/>
      <c r="AS530" s="148"/>
      <c r="AT530" s="148"/>
      <c r="AU530" s="148"/>
      <c r="AV530" s="148"/>
      <c r="AW530" s="148"/>
      <c r="AX530" s="148"/>
      <c r="AY530" s="148"/>
      <c r="AZ530" s="148"/>
      <c r="BA530" s="148"/>
      <c r="BB530" s="148"/>
      <c r="BC530" s="148"/>
      <c r="BD530" s="148"/>
      <c r="BE530" s="148"/>
      <c r="BF530" s="148"/>
      <c r="BG530" s="148"/>
      <c r="BH530" s="148"/>
    </row>
    <row r="531" spans="1:60" outlineLevel="1" x14ac:dyDescent="0.25">
      <c r="A531" s="167">
        <v>138</v>
      </c>
      <c r="B531" s="168" t="s">
        <v>662</v>
      </c>
      <c r="C531" s="176" t="s">
        <v>663</v>
      </c>
      <c r="D531" s="169" t="s">
        <v>347</v>
      </c>
      <c r="E531" s="170">
        <v>0.2</v>
      </c>
      <c r="F531" s="171"/>
      <c r="G531" s="172">
        <f>ROUND(E531*F531,2)</f>
        <v>0</v>
      </c>
      <c r="H531" s="171"/>
      <c r="I531" s="172">
        <f>ROUND(E531*H531,2)</f>
        <v>0</v>
      </c>
      <c r="J531" s="171"/>
      <c r="K531" s="172">
        <f>ROUND(E531*J531,2)</f>
        <v>0</v>
      </c>
      <c r="L531" s="172">
        <v>21</v>
      </c>
      <c r="M531" s="172">
        <f>G531*(1+L531/100)</f>
        <v>0</v>
      </c>
      <c r="N531" s="172">
        <v>0</v>
      </c>
      <c r="O531" s="172">
        <f>ROUND(E531*N531,2)</f>
        <v>0</v>
      </c>
      <c r="P531" s="172">
        <v>7.5359999999999996E-2</v>
      </c>
      <c r="Q531" s="172">
        <f>ROUND(E531*P531,2)</f>
        <v>0.02</v>
      </c>
      <c r="R531" s="172" t="s">
        <v>664</v>
      </c>
      <c r="S531" s="172" t="s">
        <v>157</v>
      </c>
      <c r="T531" s="173" t="s">
        <v>157</v>
      </c>
      <c r="U531" s="157">
        <v>5.7</v>
      </c>
      <c r="V531" s="157">
        <f>ROUND(E531*U531,2)</f>
        <v>1.1399999999999999</v>
      </c>
      <c r="W531" s="157"/>
      <c r="X531" s="157" t="s">
        <v>189</v>
      </c>
      <c r="Y531" s="148"/>
      <c r="Z531" s="148"/>
      <c r="AA531" s="148"/>
      <c r="AB531" s="148"/>
      <c r="AC531" s="148"/>
      <c r="AD531" s="148"/>
      <c r="AE531" s="148"/>
      <c r="AF531" s="148"/>
      <c r="AG531" s="148" t="s">
        <v>190</v>
      </c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8"/>
      <c r="AR531" s="148"/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8"/>
      <c r="BC531" s="148"/>
      <c r="BD531" s="148"/>
      <c r="BE531" s="148"/>
      <c r="BF531" s="148"/>
      <c r="BG531" s="148"/>
      <c r="BH531" s="148"/>
    </row>
    <row r="532" spans="1:60" outlineLevel="1" x14ac:dyDescent="0.25">
      <c r="A532" s="155"/>
      <c r="B532" s="156"/>
      <c r="C532" s="177" t="s">
        <v>665</v>
      </c>
      <c r="D532" s="158"/>
      <c r="E532" s="159">
        <v>0.1</v>
      </c>
      <c r="F532" s="157"/>
      <c r="G532" s="157"/>
      <c r="H532" s="157"/>
      <c r="I532" s="157"/>
      <c r="J532" s="157"/>
      <c r="K532" s="157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  <c r="X532" s="157"/>
      <c r="Y532" s="148"/>
      <c r="Z532" s="148"/>
      <c r="AA532" s="148"/>
      <c r="AB532" s="148"/>
      <c r="AC532" s="148"/>
      <c r="AD532" s="148"/>
      <c r="AE532" s="148"/>
      <c r="AF532" s="148"/>
      <c r="AG532" s="148" t="s">
        <v>146</v>
      </c>
      <c r="AH532" s="148">
        <v>0</v>
      </c>
      <c r="AI532" s="148"/>
      <c r="AJ532" s="148"/>
      <c r="AK532" s="148"/>
      <c r="AL532" s="148"/>
      <c r="AM532" s="148"/>
      <c r="AN532" s="148"/>
      <c r="AO532" s="148"/>
      <c r="AP532" s="148"/>
      <c r="AQ532" s="148"/>
      <c r="AR532" s="148"/>
      <c r="AS532" s="148"/>
      <c r="AT532" s="148"/>
      <c r="AU532" s="148"/>
      <c r="AV532" s="148"/>
      <c r="AW532" s="148"/>
      <c r="AX532" s="148"/>
      <c r="AY532" s="148"/>
      <c r="AZ532" s="148"/>
      <c r="BA532" s="148"/>
      <c r="BB532" s="148"/>
      <c r="BC532" s="148"/>
      <c r="BD532" s="148"/>
      <c r="BE532" s="148"/>
      <c r="BF532" s="148"/>
      <c r="BG532" s="148"/>
      <c r="BH532" s="148"/>
    </row>
    <row r="533" spans="1:60" outlineLevel="1" x14ac:dyDescent="0.25">
      <c r="A533" s="155"/>
      <c r="B533" s="156"/>
      <c r="C533" s="177" t="s">
        <v>666</v>
      </c>
      <c r="D533" s="158"/>
      <c r="E533" s="159">
        <v>0.1</v>
      </c>
      <c r="F533" s="157"/>
      <c r="G533" s="157"/>
      <c r="H533" s="157"/>
      <c r="I533" s="157"/>
      <c r="J533" s="157"/>
      <c r="K533" s="157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  <c r="X533" s="157"/>
      <c r="Y533" s="148"/>
      <c r="Z533" s="148"/>
      <c r="AA533" s="148"/>
      <c r="AB533" s="148"/>
      <c r="AC533" s="148"/>
      <c r="AD533" s="148"/>
      <c r="AE533" s="148"/>
      <c r="AF533" s="148"/>
      <c r="AG533" s="148" t="s">
        <v>146</v>
      </c>
      <c r="AH533" s="148">
        <v>0</v>
      </c>
      <c r="AI533" s="148"/>
      <c r="AJ533" s="148"/>
      <c r="AK533" s="148"/>
      <c r="AL533" s="148"/>
      <c r="AM533" s="148"/>
      <c r="AN533" s="148"/>
      <c r="AO533" s="148"/>
      <c r="AP533" s="148"/>
      <c r="AQ533" s="148"/>
      <c r="AR533" s="148"/>
      <c r="AS533" s="148"/>
      <c r="AT533" s="148"/>
      <c r="AU533" s="148"/>
      <c r="AV533" s="148"/>
      <c r="AW533" s="148"/>
      <c r="AX533" s="148"/>
      <c r="AY533" s="148"/>
      <c r="AZ533" s="148"/>
      <c r="BA533" s="148"/>
      <c r="BB533" s="148"/>
      <c r="BC533" s="148"/>
      <c r="BD533" s="148"/>
      <c r="BE533" s="148"/>
      <c r="BF533" s="148"/>
      <c r="BG533" s="148"/>
      <c r="BH533" s="148"/>
    </row>
    <row r="534" spans="1:60" outlineLevel="1" x14ac:dyDescent="0.25">
      <c r="A534" s="155"/>
      <c r="B534" s="156"/>
      <c r="C534" s="240"/>
      <c r="D534" s="241"/>
      <c r="E534" s="241"/>
      <c r="F534" s="241"/>
      <c r="G534" s="241"/>
      <c r="H534" s="157"/>
      <c r="I534" s="157"/>
      <c r="J534" s="157"/>
      <c r="K534" s="157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  <c r="X534" s="157"/>
      <c r="Y534" s="148"/>
      <c r="Z534" s="148"/>
      <c r="AA534" s="148"/>
      <c r="AB534" s="148"/>
      <c r="AC534" s="148"/>
      <c r="AD534" s="148"/>
      <c r="AE534" s="148"/>
      <c r="AF534" s="148"/>
      <c r="AG534" s="148" t="s">
        <v>147</v>
      </c>
      <c r="AH534" s="148"/>
      <c r="AI534" s="148"/>
      <c r="AJ534" s="148"/>
      <c r="AK534" s="148"/>
      <c r="AL534" s="148"/>
      <c r="AM534" s="148"/>
      <c r="AN534" s="148"/>
      <c r="AO534" s="148"/>
      <c r="AP534" s="148"/>
      <c r="AQ534" s="148"/>
      <c r="AR534" s="148"/>
      <c r="AS534" s="148"/>
      <c r="AT534" s="148"/>
      <c r="AU534" s="148"/>
      <c r="AV534" s="148"/>
      <c r="AW534" s="148"/>
      <c r="AX534" s="148"/>
      <c r="AY534" s="148"/>
      <c r="AZ534" s="148"/>
      <c r="BA534" s="148"/>
      <c r="BB534" s="148"/>
      <c r="BC534" s="148"/>
      <c r="BD534" s="148"/>
      <c r="BE534" s="148"/>
      <c r="BF534" s="148"/>
      <c r="BG534" s="148"/>
      <c r="BH534" s="148"/>
    </row>
    <row r="535" spans="1:60" outlineLevel="1" x14ac:dyDescent="0.25">
      <c r="A535" s="167">
        <v>139</v>
      </c>
      <c r="B535" s="168" t="s">
        <v>667</v>
      </c>
      <c r="C535" s="176" t="s">
        <v>668</v>
      </c>
      <c r="D535" s="169" t="s">
        <v>347</v>
      </c>
      <c r="E535" s="170">
        <v>5.05</v>
      </c>
      <c r="F535" s="171"/>
      <c r="G535" s="172">
        <f>ROUND(E535*F535,2)</f>
        <v>0</v>
      </c>
      <c r="H535" s="171"/>
      <c r="I535" s="172">
        <f>ROUND(E535*H535,2)</f>
        <v>0</v>
      </c>
      <c r="J535" s="171"/>
      <c r="K535" s="172">
        <f>ROUND(E535*J535,2)</f>
        <v>0</v>
      </c>
      <c r="L535" s="172">
        <v>21</v>
      </c>
      <c r="M535" s="172">
        <f>G535*(1+L535/100)</f>
        <v>0</v>
      </c>
      <c r="N535" s="172">
        <v>0</v>
      </c>
      <c r="O535" s="172">
        <f>ROUND(E535*N535,2)</f>
        <v>0</v>
      </c>
      <c r="P535" s="172">
        <v>4.6000000000000001E-4</v>
      </c>
      <c r="Q535" s="172">
        <f>ROUND(E535*P535,2)</f>
        <v>0</v>
      </c>
      <c r="R535" s="172" t="s">
        <v>664</v>
      </c>
      <c r="S535" s="172" t="s">
        <v>157</v>
      </c>
      <c r="T535" s="173" t="s">
        <v>157</v>
      </c>
      <c r="U535" s="157">
        <v>0.9</v>
      </c>
      <c r="V535" s="157">
        <f>ROUND(E535*U535,2)</f>
        <v>4.55</v>
      </c>
      <c r="W535" s="157"/>
      <c r="X535" s="157" t="s">
        <v>189</v>
      </c>
      <c r="Y535" s="148"/>
      <c r="Z535" s="148"/>
      <c r="AA535" s="148"/>
      <c r="AB535" s="148"/>
      <c r="AC535" s="148"/>
      <c r="AD535" s="148"/>
      <c r="AE535" s="148"/>
      <c r="AF535" s="148"/>
      <c r="AG535" s="148" t="s">
        <v>190</v>
      </c>
      <c r="AH535" s="148"/>
      <c r="AI535" s="148"/>
      <c r="AJ535" s="148"/>
      <c r="AK535" s="148"/>
      <c r="AL535" s="148"/>
      <c r="AM535" s="148"/>
      <c r="AN535" s="148"/>
      <c r="AO535" s="148"/>
      <c r="AP535" s="148"/>
      <c r="AQ535" s="148"/>
      <c r="AR535" s="148"/>
      <c r="AS535" s="148"/>
      <c r="AT535" s="148"/>
      <c r="AU535" s="148"/>
      <c r="AV535" s="148"/>
      <c r="AW535" s="148"/>
      <c r="AX535" s="148"/>
      <c r="AY535" s="148"/>
      <c r="AZ535" s="148"/>
      <c r="BA535" s="148"/>
      <c r="BB535" s="148"/>
      <c r="BC535" s="148"/>
      <c r="BD535" s="148"/>
      <c r="BE535" s="148"/>
      <c r="BF535" s="148"/>
      <c r="BG535" s="148"/>
      <c r="BH535" s="148"/>
    </row>
    <row r="536" spans="1:60" outlineLevel="1" x14ac:dyDescent="0.25">
      <c r="A536" s="155"/>
      <c r="B536" s="156"/>
      <c r="C536" s="177" t="s">
        <v>669</v>
      </c>
      <c r="D536" s="158"/>
      <c r="E536" s="159">
        <v>2.25</v>
      </c>
      <c r="F536" s="157"/>
      <c r="G536" s="157"/>
      <c r="H536" s="157"/>
      <c r="I536" s="157"/>
      <c r="J536" s="157"/>
      <c r="K536" s="157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  <c r="X536" s="157"/>
      <c r="Y536" s="148"/>
      <c r="Z536" s="148"/>
      <c r="AA536" s="148"/>
      <c r="AB536" s="148"/>
      <c r="AC536" s="148"/>
      <c r="AD536" s="148"/>
      <c r="AE536" s="148"/>
      <c r="AF536" s="148"/>
      <c r="AG536" s="148" t="s">
        <v>146</v>
      </c>
      <c r="AH536" s="148">
        <v>0</v>
      </c>
      <c r="AI536" s="148"/>
      <c r="AJ536" s="148"/>
      <c r="AK536" s="148"/>
      <c r="AL536" s="148"/>
      <c r="AM536" s="148"/>
      <c r="AN536" s="148"/>
      <c r="AO536" s="148"/>
      <c r="AP536" s="148"/>
      <c r="AQ536" s="148"/>
      <c r="AR536" s="148"/>
      <c r="AS536" s="148"/>
      <c r="AT536" s="148"/>
      <c r="AU536" s="148"/>
      <c r="AV536" s="148"/>
      <c r="AW536" s="148"/>
      <c r="AX536" s="148"/>
      <c r="AY536" s="148"/>
      <c r="AZ536" s="148"/>
      <c r="BA536" s="148"/>
      <c r="BB536" s="148"/>
      <c r="BC536" s="148"/>
      <c r="BD536" s="148"/>
      <c r="BE536" s="148"/>
      <c r="BF536" s="148"/>
      <c r="BG536" s="148"/>
      <c r="BH536" s="148"/>
    </row>
    <row r="537" spans="1:60" outlineLevel="1" x14ac:dyDescent="0.25">
      <c r="A537" s="155"/>
      <c r="B537" s="156"/>
      <c r="C537" s="177" t="s">
        <v>670</v>
      </c>
      <c r="D537" s="158"/>
      <c r="E537" s="159">
        <v>2.8</v>
      </c>
      <c r="F537" s="157"/>
      <c r="G537" s="157"/>
      <c r="H537" s="157"/>
      <c r="I537" s="157"/>
      <c r="J537" s="157"/>
      <c r="K537" s="157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  <c r="X537" s="157"/>
      <c r="Y537" s="148"/>
      <c r="Z537" s="148"/>
      <c r="AA537" s="148"/>
      <c r="AB537" s="148"/>
      <c r="AC537" s="148"/>
      <c r="AD537" s="148"/>
      <c r="AE537" s="148"/>
      <c r="AF537" s="148"/>
      <c r="AG537" s="148" t="s">
        <v>146</v>
      </c>
      <c r="AH537" s="148">
        <v>0</v>
      </c>
      <c r="AI537" s="148"/>
      <c r="AJ537" s="148"/>
      <c r="AK537" s="148"/>
      <c r="AL537" s="148"/>
      <c r="AM537" s="148"/>
      <c r="AN537" s="148"/>
      <c r="AO537" s="148"/>
      <c r="AP537" s="148"/>
      <c r="AQ537" s="148"/>
      <c r="AR537" s="148"/>
      <c r="AS537" s="148"/>
      <c r="AT537" s="148"/>
      <c r="AU537" s="148"/>
      <c r="AV537" s="148"/>
      <c r="AW537" s="148"/>
      <c r="AX537" s="148"/>
      <c r="AY537" s="148"/>
      <c r="AZ537" s="148"/>
      <c r="BA537" s="148"/>
      <c r="BB537" s="148"/>
      <c r="BC537" s="148"/>
      <c r="BD537" s="148"/>
      <c r="BE537" s="148"/>
      <c r="BF537" s="148"/>
      <c r="BG537" s="148"/>
      <c r="BH537" s="148"/>
    </row>
    <row r="538" spans="1:60" outlineLevel="1" x14ac:dyDescent="0.25">
      <c r="A538" s="155"/>
      <c r="B538" s="156"/>
      <c r="C538" s="240"/>
      <c r="D538" s="241"/>
      <c r="E538" s="241"/>
      <c r="F538" s="241"/>
      <c r="G538" s="241"/>
      <c r="H538" s="157"/>
      <c r="I538" s="157"/>
      <c r="J538" s="157"/>
      <c r="K538" s="157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  <c r="X538" s="157"/>
      <c r="Y538" s="148"/>
      <c r="Z538" s="148"/>
      <c r="AA538" s="148"/>
      <c r="AB538" s="148"/>
      <c r="AC538" s="148"/>
      <c r="AD538" s="148"/>
      <c r="AE538" s="148"/>
      <c r="AF538" s="148"/>
      <c r="AG538" s="148" t="s">
        <v>147</v>
      </c>
      <c r="AH538" s="148"/>
      <c r="AI538" s="148"/>
      <c r="AJ538" s="148"/>
      <c r="AK538" s="148"/>
      <c r="AL538" s="148"/>
      <c r="AM538" s="148"/>
      <c r="AN538" s="148"/>
      <c r="AO538" s="148"/>
      <c r="AP538" s="148"/>
      <c r="AQ538" s="148"/>
      <c r="AR538" s="148"/>
      <c r="AS538" s="148"/>
      <c r="AT538" s="148"/>
      <c r="AU538" s="148"/>
      <c r="AV538" s="148"/>
      <c r="AW538" s="148"/>
      <c r="AX538" s="148"/>
      <c r="AY538" s="148"/>
      <c r="AZ538" s="148"/>
      <c r="BA538" s="148"/>
      <c r="BB538" s="148"/>
      <c r="BC538" s="148"/>
      <c r="BD538" s="148"/>
      <c r="BE538" s="148"/>
      <c r="BF538" s="148"/>
      <c r="BG538" s="148"/>
      <c r="BH538" s="148"/>
    </row>
    <row r="539" spans="1:60" outlineLevel="1" x14ac:dyDescent="0.25">
      <c r="A539" s="167">
        <v>140</v>
      </c>
      <c r="B539" s="168" t="s">
        <v>671</v>
      </c>
      <c r="C539" s="176" t="s">
        <v>672</v>
      </c>
      <c r="D539" s="169" t="s">
        <v>347</v>
      </c>
      <c r="E539" s="170">
        <v>3.5</v>
      </c>
      <c r="F539" s="171"/>
      <c r="G539" s="172">
        <f>ROUND(E539*F539,2)</f>
        <v>0</v>
      </c>
      <c r="H539" s="171"/>
      <c r="I539" s="172">
        <f>ROUND(E539*H539,2)</f>
        <v>0</v>
      </c>
      <c r="J539" s="171"/>
      <c r="K539" s="172">
        <f>ROUND(E539*J539,2)</f>
        <v>0</v>
      </c>
      <c r="L539" s="172">
        <v>21</v>
      </c>
      <c r="M539" s="172">
        <f>G539*(1+L539/100)</f>
        <v>0</v>
      </c>
      <c r="N539" s="172">
        <v>0</v>
      </c>
      <c r="O539" s="172">
        <f>ROUND(E539*N539,2)</f>
        <v>0</v>
      </c>
      <c r="P539" s="172">
        <v>4.6000000000000001E-4</v>
      </c>
      <c r="Q539" s="172">
        <f>ROUND(E539*P539,2)</f>
        <v>0</v>
      </c>
      <c r="R539" s="172" t="s">
        <v>664</v>
      </c>
      <c r="S539" s="172" t="s">
        <v>157</v>
      </c>
      <c r="T539" s="173" t="s">
        <v>157</v>
      </c>
      <c r="U539" s="157">
        <v>1.35</v>
      </c>
      <c r="V539" s="157">
        <f>ROUND(E539*U539,2)</f>
        <v>4.7300000000000004</v>
      </c>
      <c r="W539" s="157"/>
      <c r="X539" s="157" t="s">
        <v>189</v>
      </c>
      <c r="Y539" s="148"/>
      <c r="Z539" s="148"/>
      <c r="AA539" s="148"/>
      <c r="AB539" s="148"/>
      <c r="AC539" s="148"/>
      <c r="AD539" s="148"/>
      <c r="AE539" s="148"/>
      <c r="AF539" s="148"/>
      <c r="AG539" s="148" t="s">
        <v>190</v>
      </c>
      <c r="AH539" s="148"/>
      <c r="AI539" s="148"/>
      <c r="AJ539" s="148"/>
      <c r="AK539" s="148"/>
      <c r="AL539" s="148"/>
      <c r="AM539" s="148"/>
      <c r="AN539" s="148"/>
      <c r="AO539" s="148"/>
      <c r="AP539" s="148"/>
      <c r="AQ539" s="148"/>
      <c r="AR539" s="148"/>
      <c r="AS539" s="148"/>
      <c r="AT539" s="148"/>
      <c r="AU539" s="148"/>
      <c r="AV539" s="148"/>
      <c r="AW539" s="148"/>
      <c r="AX539" s="148"/>
      <c r="AY539" s="148"/>
      <c r="AZ539" s="148"/>
      <c r="BA539" s="148"/>
      <c r="BB539" s="148"/>
      <c r="BC539" s="148"/>
      <c r="BD539" s="148"/>
      <c r="BE539" s="148"/>
      <c r="BF539" s="148"/>
      <c r="BG539" s="148"/>
      <c r="BH539" s="148"/>
    </row>
    <row r="540" spans="1:60" outlineLevel="1" x14ac:dyDescent="0.25">
      <c r="A540" s="155"/>
      <c r="B540" s="156"/>
      <c r="C540" s="177" t="s">
        <v>673</v>
      </c>
      <c r="D540" s="158"/>
      <c r="E540" s="159">
        <v>3.5</v>
      </c>
      <c r="F540" s="157"/>
      <c r="G540" s="157"/>
      <c r="H540" s="157"/>
      <c r="I540" s="157"/>
      <c r="J540" s="157"/>
      <c r="K540" s="157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  <c r="X540" s="157"/>
      <c r="Y540" s="148"/>
      <c r="Z540" s="148"/>
      <c r="AA540" s="148"/>
      <c r="AB540" s="148"/>
      <c r="AC540" s="148"/>
      <c r="AD540" s="148"/>
      <c r="AE540" s="148"/>
      <c r="AF540" s="148"/>
      <c r="AG540" s="148" t="s">
        <v>146</v>
      </c>
      <c r="AH540" s="148">
        <v>0</v>
      </c>
      <c r="AI540" s="148"/>
      <c r="AJ540" s="148"/>
      <c r="AK540" s="148"/>
      <c r="AL540" s="148"/>
      <c r="AM540" s="148"/>
      <c r="AN540" s="148"/>
      <c r="AO540" s="148"/>
      <c r="AP540" s="148"/>
      <c r="AQ540" s="148"/>
      <c r="AR540" s="148"/>
      <c r="AS540" s="148"/>
      <c r="AT540" s="148"/>
      <c r="AU540" s="148"/>
      <c r="AV540" s="148"/>
      <c r="AW540" s="148"/>
      <c r="AX540" s="148"/>
      <c r="AY540" s="148"/>
      <c r="AZ540" s="148"/>
      <c r="BA540" s="148"/>
      <c r="BB540" s="148"/>
      <c r="BC540" s="148"/>
      <c r="BD540" s="148"/>
      <c r="BE540" s="148"/>
      <c r="BF540" s="148"/>
      <c r="BG540" s="148"/>
      <c r="BH540" s="148"/>
    </row>
    <row r="541" spans="1:60" outlineLevel="1" x14ac:dyDescent="0.25">
      <c r="A541" s="155"/>
      <c r="B541" s="156"/>
      <c r="C541" s="240"/>
      <c r="D541" s="241"/>
      <c r="E541" s="241"/>
      <c r="F541" s="241"/>
      <c r="G541" s="241"/>
      <c r="H541" s="157"/>
      <c r="I541" s="157"/>
      <c r="J541" s="157"/>
      <c r="K541" s="157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  <c r="X541" s="157"/>
      <c r="Y541" s="148"/>
      <c r="Z541" s="148"/>
      <c r="AA541" s="148"/>
      <c r="AB541" s="148"/>
      <c r="AC541" s="148"/>
      <c r="AD541" s="148"/>
      <c r="AE541" s="148"/>
      <c r="AF541" s="148"/>
      <c r="AG541" s="148" t="s">
        <v>147</v>
      </c>
      <c r="AH541" s="148"/>
      <c r="AI541" s="148"/>
      <c r="AJ541" s="148"/>
      <c r="AK541" s="148"/>
      <c r="AL541" s="148"/>
      <c r="AM541" s="148"/>
      <c r="AN541" s="148"/>
      <c r="AO541" s="148"/>
      <c r="AP541" s="148"/>
      <c r="AQ541" s="148"/>
      <c r="AR541" s="148"/>
      <c r="AS541" s="148"/>
      <c r="AT541" s="148"/>
      <c r="AU541" s="148"/>
      <c r="AV541" s="148"/>
      <c r="AW541" s="148"/>
      <c r="AX541" s="148"/>
      <c r="AY541" s="148"/>
      <c r="AZ541" s="148"/>
      <c r="BA541" s="148"/>
      <c r="BB541" s="148"/>
      <c r="BC541" s="148"/>
      <c r="BD541" s="148"/>
      <c r="BE541" s="148"/>
      <c r="BF541" s="148"/>
      <c r="BG541" s="148"/>
      <c r="BH541" s="148"/>
    </row>
    <row r="542" spans="1:60" x14ac:dyDescent="0.25">
      <c r="A542" s="161" t="s">
        <v>136</v>
      </c>
      <c r="B542" s="162" t="s">
        <v>94</v>
      </c>
      <c r="C542" s="175" t="s">
        <v>95</v>
      </c>
      <c r="D542" s="163"/>
      <c r="E542" s="164"/>
      <c r="F542" s="165"/>
      <c r="G542" s="165">
        <f>SUMIF(AG543:AG545,"&lt;&gt;NOR",G543:G545)</f>
        <v>0</v>
      </c>
      <c r="H542" s="165"/>
      <c r="I542" s="165">
        <f>SUM(I543:I545)</f>
        <v>0</v>
      </c>
      <c r="J542" s="165"/>
      <c r="K542" s="165">
        <f>SUM(K543:K545)</f>
        <v>0</v>
      </c>
      <c r="L542" s="165"/>
      <c r="M542" s="165">
        <f>SUM(M543:M545)</f>
        <v>0</v>
      </c>
      <c r="N542" s="165"/>
      <c r="O542" s="165">
        <f>SUM(O543:O545)</f>
        <v>0.01</v>
      </c>
      <c r="P542" s="165"/>
      <c r="Q542" s="165">
        <f>SUM(Q543:Q545)</f>
        <v>0.54</v>
      </c>
      <c r="R542" s="165"/>
      <c r="S542" s="165"/>
      <c r="T542" s="166"/>
      <c r="U542" s="160"/>
      <c r="V542" s="160">
        <f>SUM(V543:V545)</f>
        <v>2.35</v>
      </c>
      <c r="W542" s="160"/>
      <c r="X542" s="160"/>
      <c r="AG542" t="s">
        <v>137</v>
      </c>
    </row>
    <row r="543" spans="1:60" outlineLevel="1" x14ac:dyDescent="0.25">
      <c r="A543" s="167">
        <v>141</v>
      </c>
      <c r="B543" s="168" t="s">
        <v>674</v>
      </c>
      <c r="C543" s="176" t="s">
        <v>675</v>
      </c>
      <c r="D543" s="169" t="s">
        <v>212</v>
      </c>
      <c r="E543" s="170">
        <v>13.8</v>
      </c>
      <c r="F543" s="171"/>
      <c r="G543" s="172">
        <f>ROUND(E543*F543,2)</f>
        <v>0</v>
      </c>
      <c r="H543" s="171"/>
      <c r="I543" s="172">
        <f>ROUND(E543*H543,2)</f>
        <v>0</v>
      </c>
      <c r="J543" s="171"/>
      <c r="K543" s="172">
        <f>ROUND(E543*J543,2)</f>
        <v>0</v>
      </c>
      <c r="L543" s="172">
        <v>21</v>
      </c>
      <c r="M543" s="172">
        <f>G543*(1+L543/100)</f>
        <v>0</v>
      </c>
      <c r="N543" s="172">
        <v>7.3999999999999999E-4</v>
      </c>
      <c r="O543" s="172">
        <f>ROUND(E543*N543,2)</f>
        <v>0.01</v>
      </c>
      <c r="P543" s="172">
        <v>3.9E-2</v>
      </c>
      <c r="Q543" s="172">
        <f>ROUND(E543*P543,2)</f>
        <v>0.54</v>
      </c>
      <c r="R543" s="172"/>
      <c r="S543" s="172" t="s">
        <v>141</v>
      </c>
      <c r="T543" s="173" t="s">
        <v>157</v>
      </c>
      <c r="U543" s="157">
        <v>0.17</v>
      </c>
      <c r="V543" s="157">
        <f>ROUND(E543*U543,2)</f>
        <v>2.35</v>
      </c>
      <c r="W543" s="157"/>
      <c r="X543" s="157" t="s">
        <v>189</v>
      </c>
      <c r="Y543" s="148"/>
      <c r="Z543" s="148"/>
      <c r="AA543" s="148"/>
      <c r="AB543" s="148"/>
      <c r="AC543" s="148"/>
      <c r="AD543" s="148"/>
      <c r="AE543" s="148"/>
      <c r="AF543" s="148"/>
      <c r="AG543" s="148" t="s">
        <v>190</v>
      </c>
      <c r="AH543" s="148"/>
      <c r="AI543" s="148"/>
      <c r="AJ543" s="148"/>
      <c r="AK543" s="148"/>
      <c r="AL543" s="148"/>
      <c r="AM543" s="148"/>
      <c r="AN543" s="148"/>
      <c r="AO543" s="148"/>
      <c r="AP543" s="148"/>
      <c r="AQ543" s="148"/>
      <c r="AR543" s="148"/>
      <c r="AS543" s="148"/>
      <c r="AT543" s="148"/>
      <c r="AU543" s="148"/>
      <c r="AV543" s="148"/>
      <c r="AW543" s="148"/>
      <c r="AX543" s="148"/>
      <c r="AY543" s="148"/>
      <c r="AZ543" s="148"/>
      <c r="BA543" s="148"/>
      <c r="BB543" s="148"/>
      <c r="BC543" s="148"/>
      <c r="BD543" s="148"/>
      <c r="BE543" s="148"/>
      <c r="BF543" s="148"/>
      <c r="BG543" s="148"/>
      <c r="BH543" s="148"/>
    </row>
    <row r="544" spans="1:60" outlineLevel="1" x14ac:dyDescent="0.25">
      <c r="A544" s="155"/>
      <c r="B544" s="156"/>
      <c r="C544" s="177" t="s">
        <v>676</v>
      </c>
      <c r="D544" s="158"/>
      <c r="E544" s="159">
        <v>13.8</v>
      </c>
      <c r="F544" s="157"/>
      <c r="G544" s="157"/>
      <c r="H544" s="157"/>
      <c r="I544" s="157"/>
      <c r="J544" s="157"/>
      <c r="K544" s="157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  <c r="X544" s="157"/>
      <c r="Y544" s="148"/>
      <c r="Z544" s="148"/>
      <c r="AA544" s="148"/>
      <c r="AB544" s="148"/>
      <c r="AC544" s="148"/>
      <c r="AD544" s="148"/>
      <c r="AE544" s="148"/>
      <c r="AF544" s="148"/>
      <c r="AG544" s="148" t="s">
        <v>146</v>
      </c>
      <c r="AH544" s="148">
        <v>0</v>
      </c>
      <c r="AI544" s="148"/>
      <c r="AJ544" s="148"/>
      <c r="AK544" s="148"/>
      <c r="AL544" s="148"/>
      <c r="AM544" s="148"/>
      <c r="AN544" s="148"/>
      <c r="AO544" s="148"/>
      <c r="AP544" s="148"/>
      <c r="AQ544" s="148"/>
      <c r="AR544" s="148"/>
      <c r="AS544" s="148"/>
      <c r="AT544" s="148"/>
      <c r="AU544" s="148"/>
      <c r="AV544" s="148"/>
      <c r="AW544" s="148"/>
      <c r="AX544" s="148"/>
      <c r="AY544" s="148"/>
      <c r="AZ544" s="148"/>
      <c r="BA544" s="148"/>
      <c r="BB544" s="148"/>
      <c r="BC544" s="148"/>
      <c r="BD544" s="148"/>
      <c r="BE544" s="148"/>
      <c r="BF544" s="148"/>
      <c r="BG544" s="148"/>
      <c r="BH544" s="148"/>
    </row>
    <row r="545" spans="1:60" outlineLevel="1" x14ac:dyDescent="0.25">
      <c r="A545" s="155"/>
      <c r="B545" s="156"/>
      <c r="C545" s="240"/>
      <c r="D545" s="241"/>
      <c r="E545" s="241"/>
      <c r="F545" s="241"/>
      <c r="G545" s="241"/>
      <c r="H545" s="157"/>
      <c r="I545" s="157"/>
      <c r="J545" s="157"/>
      <c r="K545" s="157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  <c r="X545" s="157"/>
      <c r="Y545" s="148"/>
      <c r="Z545" s="148"/>
      <c r="AA545" s="148"/>
      <c r="AB545" s="148"/>
      <c r="AC545" s="148"/>
      <c r="AD545" s="148"/>
      <c r="AE545" s="148"/>
      <c r="AF545" s="148"/>
      <c r="AG545" s="148" t="s">
        <v>147</v>
      </c>
      <c r="AH545" s="148"/>
      <c r="AI545" s="148"/>
      <c r="AJ545" s="148"/>
      <c r="AK545" s="148"/>
      <c r="AL545" s="148"/>
      <c r="AM545" s="148"/>
      <c r="AN545" s="148"/>
      <c r="AO545" s="148"/>
      <c r="AP545" s="148"/>
      <c r="AQ545" s="148"/>
      <c r="AR545" s="148"/>
      <c r="AS545" s="148"/>
      <c r="AT545" s="148"/>
      <c r="AU545" s="148"/>
      <c r="AV545" s="148"/>
      <c r="AW545" s="148"/>
      <c r="AX545" s="148"/>
      <c r="AY545" s="148"/>
      <c r="AZ545" s="148"/>
      <c r="BA545" s="148"/>
      <c r="BB545" s="148"/>
      <c r="BC545" s="148"/>
      <c r="BD545" s="148"/>
      <c r="BE545" s="148"/>
      <c r="BF545" s="148"/>
      <c r="BG545" s="148"/>
      <c r="BH545" s="148"/>
    </row>
    <row r="546" spans="1:60" x14ac:dyDescent="0.25">
      <c r="A546" s="161" t="s">
        <v>136</v>
      </c>
      <c r="B546" s="162" t="s">
        <v>96</v>
      </c>
      <c r="C546" s="175" t="s">
        <v>97</v>
      </c>
      <c r="D546" s="163"/>
      <c r="E546" s="164"/>
      <c r="F546" s="165"/>
      <c r="G546" s="165">
        <f>SUMIF(AG547:AG549,"&lt;&gt;NOR",G547:G549)</f>
        <v>0</v>
      </c>
      <c r="H546" s="165"/>
      <c r="I546" s="165">
        <f>SUM(I547:I549)</f>
        <v>0</v>
      </c>
      <c r="J546" s="165"/>
      <c r="K546" s="165">
        <f>SUM(K547:K549)</f>
        <v>0</v>
      </c>
      <c r="L546" s="165"/>
      <c r="M546" s="165">
        <f>SUM(M547:M549)</f>
        <v>0</v>
      </c>
      <c r="N546" s="165"/>
      <c r="O546" s="165">
        <f>SUM(O547:O549)</f>
        <v>0</v>
      </c>
      <c r="P546" s="165"/>
      <c r="Q546" s="165">
        <f>SUM(Q547:Q549)</f>
        <v>0</v>
      </c>
      <c r="R546" s="165"/>
      <c r="S546" s="165"/>
      <c r="T546" s="166"/>
      <c r="U546" s="160"/>
      <c r="V546" s="160">
        <f>SUM(V547:V549)</f>
        <v>148.01</v>
      </c>
      <c r="W546" s="160"/>
      <c r="X546" s="160"/>
      <c r="AG546" t="s">
        <v>137</v>
      </c>
    </row>
    <row r="547" spans="1:60" outlineLevel="1" x14ac:dyDescent="0.25">
      <c r="A547" s="167">
        <v>142</v>
      </c>
      <c r="B547" s="168" t="s">
        <v>677</v>
      </c>
      <c r="C547" s="176" t="s">
        <v>678</v>
      </c>
      <c r="D547" s="169" t="s">
        <v>330</v>
      </c>
      <c r="E547" s="170">
        <v>379.52553999999998</v>
      </c>
      <c r="F547" s="171"/>
      <c r="G547" s="172">
        <f>ROUND(E547*F547,2)</f>
        <v>0</v>
      </c>
      <c r="H547" s="171"/>
      <c r="I547" s="172">
        <f>ROUND(E547*H547,2)</f>
        <v>0</v>
      </c>
      <c r="J547" s="171"/>
      <c r="K547" s="172">
        <f>ROUND(E547*J547,2)</f>
        <v>0</v>
      </c>
      <c r="L547" s="172">
        <v>21</v>
      </c>
      <c r="M547" s="172">
        <f>G547*(1+L547/100)</f>
        <v>0</v>
      </c>
      <c r="N547" s="172">
        <v>0</v>
      </c>
      <c r="O547" s="172">
        <f>ROUND(E547*N547,2)</f>
        <v>0</v>
      </c>
      <c r="P547" s="172">
        <v>0</v>
      </c>
      <c r="Q547" s="172">
        <f>ROUND(E547*P547,2)</f>
        <v>0</v>
      </c>
      <c r="R547" s="172" t="s">
        <v>204</v>
      </c>
      <c r="S547" s="172" t="s">
        <v>157</v>
      </c>
      <c r="T547" s="173" t="s">
        <v>157</v>
      </c>
      <c r="U547" s="157">
        <v>0.39</v>
      </c>
      <c r="V547" s="157">
        <f>ROUND(E547*U547,2)</f>
        <v>148.01</v>
      </c>
      <c r="W547" s="157"/>
      <c r="X547" s="157" t="s">
        <v>679</v>
      </c>
      <c r="Y547" s="148"/>
      <c r="Z547" s="148"/>
      <c r="AA547" s="148"/>
      <c r="AB547" s="148"/>
      <c r="AC547" s="148"/>
      <c r="AD547" s="148"/>
      <c r="AE547" s="148"/>
      <c r="AF547" s="148"/>
      <c r="AG547" s="148" t="s">
        <v>680</v>
      </c>
      <c r="AH547" s="148"/>
      <c r="AI547" s="148"/>
      <c r="AJ547" s="148"/>
      <c r="AK547" s="148"/>
      <c r="AL547" s="148"/>
      <c r="AM547" s="148"/>
      <c r="AN547" s="148"/>
      <c r="AO547" s="148"/>
      <c r="AP547" s="148"/>
      <c r="AQ547" s="148"/>
      <c r="AR547" s="148"/>
      <c r="AS547" s="148"/>
      <c r="AT547" s="148"/>
      <c r="AU547" s="148"/>
      <c r="AV547" s="148"/>
      <c r="AW547" s="148"/>
      <c r="AX547" s="148"/>
      <c r="AY547" s="148"/>
      <c r="AZ547" s="148"/>
      <c r="BA547" s="148"/>
      <c r="BB547" s="148"/>
      <c r="BC547" s="148"/>
      <c r="BD547" s="148"/>
      <c r="BE547" s="148"/>
      <c r="BF547" s="148"/>
      <c r="BG547" s="148"/>
      <c r="BH547" s="148"/>
    </row>
    <row r="548" spans="1:60" outlineLevel="1" x14ac:dyDescent="0.25">
      <c r="A548" s="155"/>
      <c r="B548" s="156"/>
      <c r="C548" s="249" t="s">
        <v>681</v>
      </c>
      <c r="D548" s="250"/>
      <c r="E548" s="250"/>
      <c r="F548" s="250"/>
      <c r="G548" s="250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48"/>
      <c r="Z548" s="148"/>
      <c r="AA548" s="148"/>
      <c r="AB548" s="148"/>
      <c r="AC548" s="148"/>
      <c r="AD548" s="148"/>
      <c r="AE548" s="148"/>
      <c r="AF548" s="148"/>
      <c r="AG548" s="148" t="s">
        <v>192</v>
      </c>
      <c r="AH548" s="148"/>
      <c r="AI548" s="148"/>
      <c r="AJ548" s="148"/>
      <c r="AK548" s="148"/>
      <c r="AL548" s="148"/>
      <c r="AM548" s="148"/>
      <c r="AN548" s="148"/>
      <c r="AO548" s="148"/>
      <c r="AP548" s="148"/>
      <c r="AQ548" s="148"/>
      <c r="AR548" s="148"/>
      <c r="AS548" s="148"/>
      <c r="AT548" s="148"/>
      <c r="AU548" s="148"/>
      <c r="AV548" s="148"/>
      <c r="AW548" s="148"/>
      <c r="AX548" s="148"/>
      <c r="AY548" s="148"/>
      <c r="AZ548" s="148"/>
      <c r="BA548" s="148"/>
      <c r="BB548" s="148"/>
      <c r="BC548" s="148"/>
      <c r="BD548" s="148"/>
      <c r="BE548" s="148"/>
      <c r="BF548" s="148"/>
      <c r="BG548" s="148"/>
      <c r="BH548" s="148"/>
    </row>
    <row r="549" spans="1:60" outlineLevel="1" x14ac:dyDescent="0.25">
      <c r="A549" s="155"/>
      <c r="B549" s="156"/>
      <c r="C549" s="240"/>
      <c r="D549" s="241"/>
      <c r="E549" s="241"/>
      <c r="F549" s="241"/>
      <c r="G549" s="241"/>
      <c r="H549" s="157"/>
      <c r="I549" s="157"/>
      <c r="J549" s="157"/>
      <c r="K549" s="157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48"/>
      <c r="Z549" s="148"/>
      <c r="AA549" s="148"/>
      <c r="AB549" s="148"/>
      <c r="AC549" s="148"/>
      <c r="AD549" s="148"/>
      <c r="AE549" s="148"/>
      <c r="AF549" s="148"/>
      <c r="AG549" s="148" t="s">
        <v>147</v>
      </c>
      <c r="AH549" s="148"/>
      <c r="AI549" s="148"/>
      <c r="AJ549" s="148"/>
      <c r="AK549" s="148"/>
      <c r="AL549" s="148"/>
      <c r="AM549" s="148"/>
      <c r="AN549" s="148"/>
      <c r="AO549" s="148"/>
      <c r="AP549" s="148"/>
      <c r="AQ549" s="148"/>
      <c r="AR549" s="148"/>
      <c r="AS549" s="148"/>
      <c r="AT549" s="148"/>
      <c r="AU549" s="148"/>
      <c r="AV549" s="148"/>
      <c r="AW549" s="148"/>
      <c r="AX549" s="148"/>
      <c r="AY549" s="148"/>
      <c r="AZ549" s="148"/>
      <c r="BA549" s="148"/>
      <c r="BB549" s="148"/>
      <c r="BC549" s="148"/>
      <c r="BD549" s="148"/>
      <c r="BE549" s="148"/>
      <c r="BF549" s="148"/>
      <c r="BG549" s="148"/>
      <c r="BH549" s="148"/>
    </row>
    <row r="550" spans="1:60" x14ac:dyDescent="0.25">
      <c r="A550" s="161" t="s">
        <v>136</v>
      </c>
      <c r="B550" s="162" t="s">
        <v>98</v>
      </c>
      <c r="C550" s="175" t="s">
        <v>99</v>
      </c>
      <c r="D550" s="163"/>
      <c r="E550" s="164"/>
      <c r="F550" s="165"/>
      <c r="G550" s="165">
        <f>SUMIF(AG551:AG553,"&lt;&gt;NOR",G551:G553)</f>
        <v>0</v>
      </c>
      <c r="H550" s="165"/>
      <c r="I550" s="165">
        <f>SUM(I551:I553)</f>
        <v>0</v>
      </c>
      <c r="J550" s="165"/>
      <c r="K550" s="165">
        <f>SUM(K551:K553)</f>
        <v>0</v>
      </c>
      <c r="L550" s="165"/>
      <c r="M550" s="165">
        <f>SUM(M551:M553)</f>
        <v>0</v>
      </c>
      <c r="N550" s="165"/>
      <c r="O550" s="165">
        <f>SUM(O551:O553)</f>
        <v>0</v>
      </c>
      <c r="P550" s="165"/>
      <c r="Q550" s="165">
        <f>SUM(Q551:Q553)</f>
        <v>0</v>
      </c>
      <c r="R550" s="165"/>
      <c r="S550" s="165"/>
      <c r="T550" s="166"/>
      <c r="U550" s="160"/>
      <c r="V550" s="160">
        <f>SUM(V551:V553)</f>
        <v>3.48</v>
      </c>
      <c r="W550" s="160"/>
      <c r="X550" s="160"/>
      <c r="AG550" t="s">
        <v>137</v>
      </c>
    </row>
    <row r="551" spans="1:60" outlineLevel="1" x14ac:dyDescent="0.25">
      <c r="A551" s="167">
        <v>143</v>
      </c>
      <c r="B551" s="168" t="s">
        <v>682</v>
      </c>
      <c r="C551" s="176" t="s">
        <v>683</v>
      </c>
      <c r="D551" s="169" t="s">
        <v>187</v>
      </c>
      <c r="E551" s="170">
        <v>21.72</v>
      </c>
      <c r="F551" s="171"/>
      <c r="G551" s="172">
        <f>ROUND(E551*F551,2)</f>
        <v>0</v>
      </c>
      <c r="H551" s="171"/>
      <c r="I551" s="172">
        <f>ROUND(E551*H551,2)</f>
        <v>0</v>
      </c>
      <c r="J551" s="171"/>
      <c r="K551" s="172">
        <f>ROUND(E551*J551,2)</f>
        <v>0</v>
      </c>
      <c r="L551" s="172">
        <v>21</v>
      </c>
      <c r="M551" s="172">
        <f>G551*(1+L551/100)</f>
        <v>0</v>
      </c>
      <c r="N551" s="172">
        <v>1.7000000000000001E-4</v>
      </c>
      <c r="O551" s="172">
        <f>ROUND(E551*N551,2)</f>
        <v>0</v>
      </c>
      <c r="P551" s="172">
        <v>0</v>
      </c>
      <c r="Q551" s="172">
        <f>ROUND(E551*P551,2)</f>
        <v>0</v>
      </c>
      <c r="R551" s="172" t="s">
        <v>684</v>
      </c>
      <c r="S551" s="172" t="s">
        <v>157</v>
      </c>
      <c r="T551" s="173" t="s">
        <v>157</v>
      </c>
      <c r="U551" s="157">
        <v>0.16</v>
      </c>
      <c r="V551" s="157">
        <f>ROUND(E551*U551,2)</f>
        <v>3.48</v>
      </c>
      <c r="W551" s="157"/>
      <c r="X551" s="157" t="s">
        <v>189</v>
      </c>
      <c r="Y551" s="148"/>
      <c r="Z551" s="148"/>
      <c r="AA551" s="148"/>
      <c r="AB551" s="148"/>
      <c r="AC551" s="148"/>
      <c r="AD551" s="148"/>
      <c r="AE551" s="148"/>
      <c r="AF551" s="148"/>
      <c r="AG551" s="148" t="s">
        <v>190</v>
      </c>
      <c r="AH551" s="148"/>
      <c r="AI551" s="148"/>
      <c r="AJ551" s="148"/>
      <c r="AK551" s="148"/>
      <c r="AL551" s="148"/>
      <c r="AM551" s="148"/>
      <c r="AN551" s="148"/>
      <c r="AO551" s="148"/>
      <c r="AP551" s="148"/>
      <c r="AQ551" s="148"/>
      <c r="AR551" s="148"/>
      <c r="AS551" s="148"/>
      <c r="AT551" s="148"/>
      <c r="AU551" s="148"/>
      <c r="AV551" s="148"/>
      <c r="AW551" s="148"/>
      <c r="AX551" s="148"/>
      <c r="AY551" s="148"/>
      <c r="AZ551" s="148"/>
      <c r="BA551" s="148"/>
      <c r="BB551" s="148"/>
      <c r="BC551" s="148"/>
      <c r="BD551" s="148"/>
      <c r="BE551" s="148"/>
      <c r="BF551" s="148"/>
      <c r="BG551" s="148"/>
      <c r="BH551" s="148"/>
    </row>
    <row r="552" spans="1:60" outlineLevel="1" x14ac:dyDescent="0.25">
      <c r="A552" s="155"/>
      <c r="B552" s="156"/>
      <c r="C552" s="177" t="s">
        <v>685</v>
      </c>
      <c r="D552" s="158"/>
      <c r="E552" s="159">
        <v>21.72</v>
      </c>
      <c r="F552" s="157"/>
      <c r="G552" s="157"/>
      <c r="H552" s="157"/>
      <c r="I552" s="157"/>
      <c r="J552" s="157"/>
      <c r="K552" s="157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48"/>
      <c r="Z552" s="148"/>
      <c r="AA552" s="148"/>
      <c r="AB552" s="148"/>
      <c r="AC552" s="148"/>
      <c r="AD552" s="148"/>
      <c r="AE552" s="148"/>
      <c r="AF552" s="148"/>
      <c r="AG552" s="148" t="s">
        <v>146</v>
      </c>
      <c r="AH552" s="148">
        <v>0</v>
      </c>
      <c r="AI552" s="148"/>
      <c r="AJ552" s="148"/>
      <c r="AK552" s="148"/>
      <c r="AL552" s="148"/>
      <c r="AM552" s="148"/>
      <c r="AN552" s="148"/>
      <c r="AO552" s="148"/>
      <c r="AP552" s="148"/>
      <c r="AQ552" s="148"/>
      <c r="AR552" s="148"/>
      <c r="AS552" s="148"/>
      <c r="AT552" s="148"/>
      <c r="AU552" s="148"/>
      <c r="AV552" s="148"/>
      <c r="AW552" s="148"/>
      <c r="AX552" s="148"/>
      <c r="AY552" s="148"/>
      <c r="AZ552" s="148"/>
      <c r="BA552" s="148"/>
      <c r="BB552" s="148"/>
      <c r="BC552" s="148"/>
      <c r="BD552" s="148"/>
      <c r="BE552" s="148"/>
      <c r="BF552" s="148"/>
      <c r="BG552" s="148"/>
      <c r="BH552" s="148"/>
    </row>
    <row r="553" spans="1:60" outlineLevel="1" x14ac:dyDescent="0.25">
      <c r="A553" s="155"/>
      <c r="B553" s="156"/>
      <c r="C553" s="240"/>
      <c r="D553" s="241"/>
      <c r="E553" s="241"/>
      <c r="F553" s="241"/>
      <c r="G553" s="241"/>
      <c r="H553" s="157"/>
      <c r="I553" s="157"/>
      <c r="J553" s="157"/>
      <c r="K553" s="157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48"/>
      <c r="Z553" s="148"/>
      <c r="AA553" s="148"/>
      <c r="AB553" s="148"/>
      <c r="AC553" s="148"/>
      <c r="AD553" s="148"/>
      <c r="AE553" s="148"/>
      <c r="AF553" s="148"/>
      <c r="AG553" s="148" t="s">
        <v>147</v>
      </c>
      <c r="AH553" s="148"/>
      <c r="AI553" s="148"/>
      <c r="AJ553" s="148"/>
      <c r="AK553" s="148"/>
      <c r="AL553" s="148"/>
      <c r="AM553" s="148"/>
      <c r="AN553" s="148"/>
      <c r="AO553" s="148"/>
      <c r="AP553" s="148"/>
      <c r="AQ553" s="148"/>
      <c r="AR553" s="148"/>
      <c r="AS553" s="148"/>
      <c r="AT553" s="148"/>
      <c r="AU553" s="148"/>
      <c r="AV553" s="148"/>
      <c r="AW553" s="148"/>
      <c r="AX553" s="148"/>
      <c r="AY553" s="148"/>
      <c r="AZ553" s="148"/>
      <c r="BA553" s="148"/>
      <c r="BB553" s="148"/>
      <c r="BC553" s="148"/>
      <c r="BD553" s="148"/>
      <c r="BE553" s="148"/>
      <c r="BF553" s="148"/>
      <c r="BG553" s="148"/>
      <c r="BH553" s="148"/>
    </row>
    <row r="554" spans="1:60" x14ac:dyDescent="0.25">
      <c r="A554" s="161" t="s">
        <v>136</v>
      </c>
      <c r="B554" s="162" t="s">
        <v>100</v>
      </c>
      <c r="C554" s="175" t="s">
        <v>101</v>
      </c>
      <c r="D554" s="163"/>
      <c r="E554" s="164"/>
      <c r="F554" s="165"/>
      <c r="G554" s="165">
        <f>SUMIF(AG555:AG557,"&lt;&gt;NOR",G555:G557)</f>
        <v>0</v>
      </c>
      <c r="H554" s="165"/>
      <c r="I554" s="165">
        <f>SUM(I555:I557)</f>
        <v>0</v>
      </c>
      <c r="J554" s="165"/>
      <c r="K554" s="165">
        <f>SUM(K555:K557)</f>
        <v>0</v>
      </c>
      <c r="L554" s="165"/>
      <c r="M554" s="165">
        <f>SUM(M555:M557)</f>
        <v>0</v>
      </c>
      <c r="N554" s="165"/>
      <c r="O554" s="165">
        <f>SUM(O555:O557)</f>
        <v>0</v>
      </c>
      <c r="P554" s="165"/>
      <c r="Q554" s="165">
        <f>SUM(Q555:Q557)</f>
        <v>0.12</v>
      </c>
      <c r="R554" s="165"/>
      <c r="S554" s="165"/>
      <c r="T554" s="166"/>
      <c r="U554" s="160"/>
      <c r="V554" s="160">
        <f>SUM(V555:V557)</f>
        <v>3.89</v>
      </c>
      <c r="W554" s="160"/>
      <c r="X554" s="160"/>
      <c r="AG554" t="s">
        <v>137</v>
      </c>
    </row>
    <row r="555" spans="1:60" outlineLevel="1" x14ac:dyDescent="0.25">
      <c r="A555" s="167">
        <v>144</v>
      </c>
      <c r="B555" s="168" t="s">
        <v>686</v>
      </c>
      <c r="C555" s="176" t="s">
        <v>687</v>
      </c>
      <c r="D555" s="169" t="s">
        <v>347</v>
      </c>
      <c r="E555" s="170">
        <v>13.4</v>
      </c>
      <c r="F555" s="171"/>
      <c r="G555" s="172">
        <f>ROUND(E555*F555,2)</f>
        <v>0</v>
      </c>
      <c r="H555" s="171"/>
      <c r="I555" s="172">
        <f>ROUND(E555*H555,2)</f>
        <v>0</v>
      </c>
      <c r="J555" s="171"/>
      <c r="K555" s="172">
        <f>ROUND(E555*J555,2)</f>
        <v>0</v>
      </c>
      <c r="L555" s="172">
        <v>21</v>
      </c>
      <c r="M555" s="172">
        <f>G555*(1+L555/100)</f>
        <v>0</v>
      </c>
      <c r="N555" s="172">
        <v>0</v>
      </c>
      <c r="O555" s="172">
        <f>ROUND(E555*N555,2)</f>
        <v>0</v>
      </c>
      <c r="P555" s="172">
        <v>9.2499999999999995E-3</v>
      </c>
      <c r="Q555" s="172">
        <f>ROUND(E555*P555,2)</f>
        <v>0.12</v>
      </c>
      <c r="R555" s="172" t="s">
        <v>688</v>
      </c>
      <c r="S555" s="172" t="s">
        <v>157</v>
      </c>
      <c r="T555" s="173" t="s">
        <v>157</v>
      </c>
      <c r="U555" s="157">
        <v>0.28999999999999998</v>
      </c>
      <c r="V555" s="157">
        <f>ROUND(E555*U555,2)</f>
        <v>3.89</v>
      </c>
      <c r="W555" s="157"/>
      <c r="X555" s="157" t="s">
        <v>189</v>
      </c>
      <c r="Y555" s="148"/>
      <c r="Z555" s="148"/>
      <c r="AA555" s="148"/>
      <c r="AB555" s="148"/>
      <c r="AC555" s="148"/>
      <c r="AD555" s="148"/>
      <c r="AE555" s="148"/>
      <c r="AF555" s="148"/>
      <c r="AG555" s="148" t="s">
        <v>190</v>
      </c>
      <c r="AH555" s="148"/>
      <c r="AI555" s="148"/>
      <c r="AJ555" s="148"/>
      <c r="AK555" s="148"/>
      <c r="AL555" s="148"/>
      <c r="AM555" s="148"/>
      <c r="AN555" s="148"/>
      <c r="AO555" s="148"/>
      <c r="AP555" s="148"/>
      <c r="AQ555" s="148"/>
      <c r="AR555" s="148"/>
      <c r="AS555" s="148"/>
      <c r="AT555" s="148"/>
      <c r="AU555" s="148"/>
      <c r="AV555" s="148"/>
      <c r="AW555" s="148"/>
      <c r="AX555" s="148"/>
      <c r="AY555" s="148"/>
      <c r="AZ555" s="148"/>
      <c r="BA555" s="148"/>
      <c r="BB555" s="148"/>
      <c r="BC555" s="148"/>
      <c r="BD555" s="148"/>
      <c r="BE555" s="148"/>
      <c r="BF555" s="148"/>
      <c r="BG555" s="148"/>
      <c r="BH555" s="148"/>
    </row>
    <row r="556" spans="1:60" outlineLevel="1" x14ac:dyDescent="0.25">
      <c r="A556" s="155"/>
      <c r="B556" s="156"/>
      <c r="C556" s="177" t="s">
        <v>689</v>
      </c>
      <c r="D556" s="158"/>
      <c r="E556" s="159">
        <v>13.4</v>
      </c>
      <c r="F556" s="157"/>
      <c r="G556" s="157"/>
      <c r="H556" s="157"/>
      <c r="I556" s="157"/>
      <c r="J556" s="157"/>
      <c r="K556" s="157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48"/>
      <c r="Z556" s="148"/>
      <c r="AA556" s="148"/>
      <c r="AB556" s="148"/>
      <c r="AC556" s="148"/>
      <c r="AD556" s="148"/>
      <c r="AE556" s="148"/>
      <c r="AF556" s="148"/>
      <c r="AG556" s="148" t="s">
        <v>146</v>
      </c>
      <c r="AH556" s="148">
        <v>0</v>
      </c>
      <c r="AI556" s="148"/>
      <c r="AJ556" s="148"/>
      <c r="AK556" s="148"/>
      <c r="AL556" s="148"/>
      <c r="AM556" s="148"/>
      <c r="AN556" s="148"/>
      <c r="AO556" s="148"/>
      <c r="AP556" s="148"/>
      <c r="AQ556" s="148"/>
      <c r="AR556" s="148"/>
      <c r="AS556" s="148"/>
      <c r="AT556" s="148"/>
      <c r="AU556" s="148"/>
      <c r="AV556" s="148"/>
      <c r="AW556" s="148"/>
      <c r="AX556" s="148"/>
      <c r="AY556" s="148"/>
      <c r="AZ556" s="148"/>
      <c r="BA556" s="148"/>
      <c r="BB556" s="148"/>
      <c r="BC556" s="148"/>
      <c r="BD556" s="148"/>
      <c r="BE556" s="148"/>
      <c r="BF556" s="148"/>
      <c r="BG556" s="148"/>
      <c r="BH556" s="148"/>
    </row>
    <row r="557" spans="1:60" outlineLevel="1" x14ac:dyDescent="0.25">
      <c r="A557" s="155"/>
      <c r="B557" s="156"/>
      <c r="C557" s="240"/>
      <c r="D557" s="241"/>
      <c r="E557" s="241"/>
      <c r="F557" s="241"/>
      <c r="G557" s="241"/>
      <c r="H557" s="157"/>
      <c r="I557" s="157"/>
      <c r="J557" s="157"/>
      <c r="K557" s="157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48"/>
      <c r="Z557" s="148"/>
      <c r="AA557" s="148"/>
      <c r="AB557" s="148"/>
      <c r="AC557" s="148"/>
      <c r="AD557" s="148"/>
      <c r="AE557" s="148"/>
      <c r="AF557" s="148"/>
      <c r="AG557" s="148" t="s">
        <v>147</v>
      </c>
      <c r="AH557" s="148"/>
      <c r="AI557" s="148"/>
      <c r="AJ557" s="148"/>
      <c r="AK557" s="148"/>
      <c r="AL557" s="148"/>
      <c r="AM557" s="148"/>
      <c r="AN557" s="148"/>
      <c r="AO557" s="148"/>
      <c r="AP557" s="148"/>
      <c r="AQ557" s="148"/>
      <c r="AR557" s="148"/>
      <c r="AS557" s="148"/>
      <c r="AT557" s="148"/>
      <c r="AU557" s="148"/>
      <c r="AV557" s="148"/>
      <c r="AW557" s="148"/>
      <c r="AX557" s="148"/>
      <c r="AY557" s="148"/>
      <c r="AZ557" s="148"/>
      <c r="BA557" s="148"/>
      <c r="BB557" s="148"/>
      <c r="BC557" s="148"/>
      <c r="BD557" s="148"/>
      <c r="BE557" s="148"/>
      <c r="BF557" s="148"/>
      <c r="BG557" s="148"/>
      <c r="BH557" s="148"/>
    </row>
    <row r="558" spans="1:60" x14ac:dyDescent="0.25">
      <c r="A558" s="161" t="s">
        <v>136</v>
      </c>
      <c r="B558" s="162" t="s">
        <v>102</v>
      </c>
      <c r="C558" s="175" t="s">
        <v>103</v>
      </c>
      <c r="D558" s="163"/>
      <c r="E558" s="164"/>
      <c r="F558" s="165"/>
      <c r="G558" s="165">
        <f>SUMIF(AG559:AG578,"&lt;&gt;NOR",G559:G578)</f>
        <v>0</v>
      </c>
      <c r="H558" s="165"/>
      <c r="I558" s="165">
        <f>SUM(I559:I578)</f>
        <v>0</v>
      </c>
      <c r="J558" s="165"/>
      <c r="K558" s="165">
        <f>SUM(K559:K578)</f>
        <v>0</v>
      </c>
      <c r="L558" s="165"/>
      <c r="M558" s="165">
        <f>SUM(M559:M578)</f>
        <v>0</v>
      </c>
      <c r="N558" s="165"/>
      <c r="O558" s="165">
        <f>SUM(O559:O578)</f>
        <v>0</v>
      </c>
      <c r="P558" s="165"/>
      <c r="Q558" s="165">
        <f>SUM(Q559:Q578)</f>
        <v>0</v>
      </c>
      <c r="R558" s="165"/>
      <c r="S558" s="165"/>
      <c r="T558" s="166"/>
      <c r="U558" s="160"/>
      <c r="V558" s="160">
        <f>SUM(V559:V578)</f>
        <v>5.9399999999999995</v>
      </c>
      <c r="W558" s="160"/>
      <c r="X558" s="160"/>
      <c r="AG558" t="s">
        <v>137</v>
      </c>
    </row>
    <row r="559" spans="1:60" outlineLevel="1" x14ac:dyDescent="0.25">
      <c r="A559" s="167">
        <v>145</v>
      </c>
      <c r="B559" s="168" t="s">
        <v>690</v>
      </c>
      <c r="C559" s="176" t="s">
        <v>691</v>
      </c>
      <c r="D559" s="169" t="s">
        <v>330</v>
      </c>
      <c r="E559" s="170">
        <v>0.97499999999999998</v>
      </c>
      <c r="F559" s="171"/>
      <c r="G559" s="172">
        <f>ROUND(E559*F559,2)</f>
        <v>0</v>
      </c>
      <c r="H559" s="171"/>
      <c r="I559" s="172">
        <f>ROUND(E559*H559,2)</f>
        <v>0</v>
      </c>
      <c r="J559" s="171"/>
      <c r="K559" s="172">
        <f>ROUND(E559*J559,2)</f>
        <v>0</v>
      </c>
      <c r="L559" s="172">
        <v>21</v>
      </c>
      <c r="M559" s="172">
        <f>G559*(1+L559/100)</f>
        <v>0</v>
      </c>
      <c r="N559" s="172">
        <v>0</v>
      </c>
      <c r="O559" s="172">
        <f>ROUND(E559*N559,2)</f>
        <v>0</v>
      </c>
      <c r="P559" s="172">
        <v>0</v>
      </c>
      <c r="Q559" s="172">
        <f>ROUND(E559*P559,2)</f>
        <v>0</v>
      </c>
      <c r="R559" s="172" t="s">
        <v>204</v>
      </c>
      <c r="S559" s="172" t="s">
        <v>157</v>
      </c>
      <c r="T559" s="173" t="s">
        <v>157</v>
      </c>
      <c r="U559" s="157">
        <v>0.01</v>
      </c>
      <c r="V559" s="157">
        <f>ROUND(E559*U559,2)</f>
        <v>0.01</v>
      </c>
      <c r="W559" s="157"/>
      <c r="X559" s="157" t="s">
        <v>189</v>
      </c>
      <c r="Y559" s="148"/>
      <c r="Z559" s="148"/>
      <c r="AA559" s="148"/>
      <c r="AB559" s="148"/>
      <c r="AC559" s="148"/>
      <c r="AD559" s="148"/>
      <c r="AE559" s="148"/>
      <c r="AF559" s="148"/>
      <c r="AG559" s="148" t="s">
        <v>190</v>
      </c>
      <c r="AH559" s="148"/>
      <c r="AI559" s="148"/>
      <c r="AJ559" s="148"/>
      <c r="AK559" s="148"/>
      <c r="AL559" s="148"/>
      <c r="AM559" s="148"/>
      <c r="AN559" s="148"/>
      <c r="AO559" s="148"/>
      <c r="AP559" s="148"/>
      <c r="AQ559" s="148"/>
      <c r="AR559" s="148"/>
      <c r="AS559" s="148"/>
      <c r="AT559" s="148"/>
      <c r="AU559" s="148"/>
      <c r="AV559" s="148"/>
      <c r="AW559" s="148"/>
      <c r="AX559" s="148"/>
      <c r="AY559" s="148"/>
      <c r="AZ559" s="148"/>
      <c r="BA559" s="148"/>
      <c r="BB559" s="148"/>
      <c r="BC559" s="148"/>
      <c r="BD559" s="148"/>
      <c r="BE559" s="148"/>
      <c r="BF559" s="148"/>
      <c r="BG559" s="148"/>
      <c r="BH559" s="148"/>
    </row>
    <row r="560" spans="1:60" outlineLevel="1" x14ac:dyDescent="0.25">
      <c r="A560" s="155"/>
      <c r="B560" s="156"/>
      <c r="C560" s="177" t="s">
        <v>692</v>
      </c>
      <c r="D560" s="158"/>
      <c r="E560" s="159">
        <v>0.97499999999999998</v>
      </c>
      <c r="F560" s="157"/>
      <c r="G560" s="157"/>
      <c r="H560" s="157"/>
      <c r="I560" s="157"/>
      <c r="J560" s="157"/>
      <c r="K560" s="157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48"/>
      <c r="Z560" s="148"/>
      <c r="AA560" s="148"/>
      <c r="AB560" s="148"/>
      <c r="AC560" s="148"/>
      <c r="AD560" s="148"/>
      <c r="AE560" s="148"/>
      <c r="AF560" s="148"/>
      <c r="AG560" s="148" t="s">
        <v>146</v>
      </c>
      <c r="AH560" s="148">
        <v>0</v>
      </c>
      <c r="AI560" s="148"/>
      <c r="AJ560" s="148"/>
      <c r="AK560" s="148"/>
      <c r="AL560" s="148"/>
      <c r="AM560" s="148"/>
      <c r="AN560" s="148"/>
      <c r="AO560" s="148"/>
      <c r="AP560" s="148"/>
      <c r="AQ560" s="148"/>
      <c r="AR560" s="148"/>
      <c r="AS560" s="148"/>
      <c r="AT560" s="148"/>
      <c r="AU560" s="148"/>
      <c r="AV560" s="148"/>
      <c r="AW560" s="148"/>
      <c r="AX560" s="148"/>
      <c r="AY560" s="148"/>
      <c r="AZ560" s="148"/>
      <c r="BA560" s="148"/>
      <c r="BB560" s="148"/>
      <c r="BC560" s="148"/>
      <c r="BD560" s="148"/>
      <c r="BE560" s="148"/>
      <c r="BF560" s="148"/>
      <c r="BG560" s="148"/>
      <c r="BH560" s="148"/>
    </row>
    <row r="561" spans="1:60" outlineLevel="1" x14ac:dyDescent="0.25">
      <c r="A561" s="155"/>
      <c r="B561" s="156"/>
      <c r="C561" s="240"/>
      <c r="D561" s="241"/>
      <c r="E561" s="241"/>
      <c r="F561" s="241"/>
      <c r="G561" s="241"/>
      <c r="H561" s="157"/>
      <c r="I561" s="157"/>
      <c r="J561" s="157"/>
      <c r="K561" s="157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48"/>
      <c r="Z561" s="148"/>
      <c r="AA561" s="148"/>
      <c r="AB561" s="148"/>
      <c r="AC561" s="148"/>
      <c r="AD561" s="148"/>
      <c r="AE561" s="148"/>
      <c r="AF561" s="148"/>
      <c r="AG561" s="148" t="s">
        <v>147</v>
      </c>
      <c r="AH561" s="148"/>
      <c r="AI561" s="148"/>
      <c r="AJ561" s="148"/>
      <c r="AK561" s="148"/>
      <c r="AL561" s="148"/>
      <c r="AM561" s="148"/>
      <c r="AN561" s="148"/>
      <c r="AO561" s="148"/>
      <c r="AP561" s="148"/>
      <c r="AQ561" s="148"/>
      <c r="AR561" s="148"/>
      <c r="AS561" s="148"/>
      <c r="AT561" s="148"/>
      <c r="AU561" s="148"/>
      <c r="AV561" s="148"/>
      <c r="AW561" s="148"/>
      <c r="AX561" s="148"/>
      <c r="AY561" s="148"/>
      <c r="AZ561" s="148"/>
      <c r="BA561" s="148"/>
      <c r="BB561" s="148"/>
      <c r="BC561" s="148"/>
      <c r="BD561" s="148"/>
      <c r="BE561" s="148"/>
      <c r="BF561" s="148"/>
      <c r="BG561" s="148"/>
      <c r="BH561" s="148"/>
    </row>
    <row r="562" spans="1:60" outlineLevel="1" x14ac:dyDescent="0.25">
      <c r="A562" s="167">
        <v>146</v>
      </c>
      <c r="B562" s="168" t="s">
        <v>693</v>
      </c>
      <c r="C562" s="176" t="s">
        <v>694</v>
      </c>
      <c r="D562" s="169" t="s">
        <v>330</v>
      </c>
      <c r="E562" s="170">
        <v>9.75</v>
      </c>
      <c r="F562" s="171"/>
      <c r="G562" s="172">
        <f>ROUND(E562*F562,2)</f>
        <v>0</v>
      </c>
      <c r="H562" s="171"/>
      <c r="I562" s="172">
        <f>ROUND(E562*H562,2)</f>
        <v>0</v>
      </c>
      <c r="J562" s="171"/>
      <c r="K562" s="172">
        <f>ROUND(E562*J562,2)</f>
        <v>0</v>
      </c>
      <c r="L562" s="172">
        <v>21</v>
      </c>
      <c r="M562" s="172">
        <f>G562*(1+L562/100)</f>
        <v>0</v>
      </c>
      <c r="N562" s="172">
        <v>0</v>
      </c>
      <c r="O562" s="172">
        <f>ROUND(E562*N562,2)</f>
        <v>0</v>
      </c>
      <c r="P562" s="172">
        <v>0</v>
      </c>
      <c r="Q562" s="172">
        <f>ROUND(E562*P562,2)</f>
        <v>0</v>
      </c>
      <c r="R562" s="172" t="s">
        <v>204</v>
      </c>
      <c r="S562" s="172" t="s">
        <v>157</v>
      </c>
      <c r="T562" s="173" t="s">
        <v>157</v>
      </c>
      <c r="U562" s="157">
        <v>0</v>
      </c>
      <c r="V562" s="157">
        <f>ROUND(E562*U562,2)</f>
        <v>0</v>
      </c>
      <c r="W562" s="157"/>
      <c r="X562" s="157" t="s">
        <v>189</v>
      </c>
      <c r="Y562" s="148"/>
      <c r="Z562" s="148"/>
      <c r="AA562" s="148"/>
      <c r="AB562" s="148"/>
      <c r="AC562" s="148"/>
      <c r="AD562" s="148"/>
      <c r="AE562" s="148"/>
      <c r="AF562" s="148"/>
      <c r="AG562" s="148" t="s">
        <v>190</v>
      </c>
      <c r="AH562" s="148"/>
      <c r="AI562" s="148"/>
      <c r="AJ562" s="148"/>
      <c r="AK562" s="148"/>
      <c r="AL562" s="148"/>
      <c r="AM562" s="148"/>
      <c r="AN562" s="148"/>
      <c r="AO562" s="148"/>
      <c r="AP562" s="148"/>
      <c r="AQ562" s="148"/>
      <c r="AR562" s="148"/>
      <c r="AS562" s="148"/>
      <c r="AT562" s="148"/>
      <c r="AU562" s="148"/>
      <c r="AV562" s="148"/>
      <c r="AW562" s="148"/>
      <c r="AX562" s="148"/>
      <c r="AY562" s="148"/>
      <c r="AZ562" s="148"/>
      <c r="BA562" s="148"/>
      <c r="BB562" s="148"/>
      <c r="BC562" s="148"/>
      <c r="BD562" s="148"/>
      <c r="BE562" s="148"/>
      <c r="BF562" s="148"/>
      <c r="BG562" s="148"/>
      <c r="BH562" s="148"/>
    </row>
    <row r="563" spans="1:60" outlineLevel="1" x14ac:dyDescent="0.25">
      <c r="A563" s="155"/>
      <c r="B563" s="156"/>
      <c r="C563" s="177" t="s">
        <v>695</v>
      </c>
      <c r="D563" s="158"/>
      <c r="E563" s="159">
        <v>9.75</v>
      </c>
      <c r="F563" s="157"/>
      <c r="G563" s="157"/>
      <c r="H563" s="157"/>
      <c r="I563" s="157"/>
      <c r="J563" s="157"/>
      <c r="K563" s="157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48"/>
      <c r="Z563" s="148"/>
      <c r="AA563" s="148"/>
      <c r="AB563" s="148"/>
      <c r="AC563" s="148"/>
      <c r="AD563" s="148"/>
      <c r="AE563" s="148"/>
      <c r="AF563" s="148"/>
      <c r="AG563" s="148" t="s">
        <v>146</v>
      </c>
      <c r="AH563" s="148">
        <v>0</v>
      </c>
      <c r="AI563" s="148"/>
      <c r="AJ563" s="148"/>
      <c r="AK563" s="148"/>
      <c r="AL563" s="148"/>
      <c r="AM563" s="148"/>
      <c r="AN563" s="148"/>
      <c r="AO563" s="148"/>
      <c r="AP563" s="148"/>
      <c r="AQ563" s="148"/>
      <c r="AR563" s="148"/>
      <c r="AS563" s="148"/>
      <c r="AT563" s="148"/>
      <c r="AU563" s="148"/>
      <c r="AV563" s="148"/>
      <c r="AW563" s="148"/>
      <c r="AX563" s="148"/>
      <c r="AY563" s="148"/>
      <c r="AZ563" s="148"/>
      <c r="BA563" s="148"/>
      <c r="BB563" s="148"/>
      <c r="BC563" s="148"/>
      <c r="BD563" s="148"/>
      <c r="BE563" s="148"/>
      <c r="BF563" s="148"/>
      <c r="BG563" s="148"/>
      <c r="BH563" s="148"/>
    </row>
    <row r="564" spans="1:60" outlineLevel="1" x14ac:dyDescent="0.25">
      <c r="A564" s="155"/>
      <c r="B564" s="156"/>
      <c r="C564" s="240"/>
      <c r="D564" s="241"/>
      <c r="E564" s="241"/>
      <c r="F564" s="241"/>
      <c r="G564" s="241"/>
      <c r="H564" s="157"/>
      <c r="I564" s="157"/>
      <c r="J564" s="157"/>
      <c r="K564" s="157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48"/>
      <c r="Z564" s="148"/>
      <c r="AA564" s="148"/>
      <c r="AB564" s="148"/>
      <c r="AC564" s="148"/>
      <c r="AD564" s="148"/>
      <c r="AE564" s="148"/>
      <c r="AF564" s="148"/>
      <c r="AG564" s="148" t="s">
        <v>147</v>
      </c>
      <c r="AH564" s="148"/>
      <c r="AI564" s="148"/>
      <c r="AJ564" s="148"/>
      <c r="AK564" s="148"/>
      <c r="AL564" s="148"/>
      <c r="AM564" s="148"/>
      <c r="AN564" s="148"/>
      <c r="AO564" s="148"/>
      <c r="AP564" s="148"/>
      <c r="AQ564" s="148"/>
      <c r="AR564" s="148"/>
      <c r="AS564" s="148"/>
      <c r="AT564" s="148"/>
      <c r="AU564" s="148"/>
      <c r="AV564" s="148"/>
      <c r="AW564" s="148"/>
      <c r="AX564" s="148"/>
      <c r="AY564" s="148"/>
      <c r="AZ564" s="148"/>
      <c r="BA564" s="148"/>
      <c r="BB564" s="148"/>
      <c r="BC564" s="148"/>
      <c r="BD564" s="148"/>
      <c r="BE564" s="148"/>
      <c r="BF564" s="148"/>
      <c r="BG564" s="148"/>
      <c r="BH564" s="148"/>
    </row>
    <row r="565" spans="1:60" ht="20.399999999999999" outlineLevel="1" x14ac:dyDescent="0.25">
      <c r="A565" s="167">
        <v>147</v>
      </c>
      <c r="B565" s="168" t="s">
        <v>696</v>
      </c>
      <c r="C565" s="176" t="s">
        <v>697</v>
      </c>
      <c r="D565" s="169" t="s">
        <v>330</v>
      </c>
      <c r="E565" s="170">
        <v>8.6</v>
      </c>
      <c r="F565" s="171"/>
      <c r="G565" s="172">
        <f>ROUND(E565*F565,2)</f>
        <v>0</v>
      </c>
      <c r="H565" s="171"/>
      <c r="I565" s="172">
        <f>ROUND(E565*H565,2)</f>
        <v>0</v>
      </c>
      <c r="J565" s="171"/>
      <c r="K565" s="172">
        <f>ROUND(E565*J565,2)</f>
        <v>0</v>
      </c>
      <c r="L565" s="172">
        <v>21</v>
      </c>
      <c r="M565" s="172">
        <f>G565*(1+L565/100)</f>
        <v>0</v>
      </c>
      <c r="N565" s="172">
        <v>0</v>
      </c>
      <c r="O565" s="172">
        <f>ROUND(E565*N565,2)</f>
        <v>0</v>
      </c>
      <c r="P565" s="172">
        <v>0</v>
      </c>
      <c r="Q565" s="172">
        <f>ROUND(E565*P565,2)</f>
        <v>0</v>
      </c>
      <c r="R565" s="172" t="s">
        <v>204</v>
      </c>
      <c r="S565" s="172" t="s">
        <v>157</v>
      </c>
      <c r="T565" s="173" t="s">
        <v>157</v>
      </c>
      <c r="U565" s="157">
        <v>0.69</v>
      </c>
      <c r="V565" s="157">
        <f>ROUND(E565*U565,2)</f>
        <v>5.93</v>
      </c>
      <c r="W565" s="157"/>
      <c r="X565" s="157" t="s">
        <v>189</v>
      </c>
      <c r="Y565" s="148"/>
      <c r="Z565" s="148"/>
      <c r="AA565" s="148"/>
      <c r="AB565" s="148"/>
      <c r="AC565" s="148"/>
      <c r="AD565" s="148"/>
      <c r="AE565" s="148"/>
      <c r="AF565" s="148"/>
      <c r="AG565" s="148" t="s">
        <v>190</v>
      </c>
      <c r="AH565" s="148"/>
      <c r="AI565" s="148"/>
      <c r="AJ565" s="148"/>
      <c r="AK565" s="148"/>
      <c r="AL565" s="148"/>
      <c r="AM565" s="148"/>
      <c r="AN565" s="148"/>
      <c r="AO565" s="148"/>
      <c r="AP565" s="148"/>
      <c r="AQ565" s="148"/>
      <c r="AR565" s="148"/>
      <c r="AS565" s="148"/>
      <c r="AT565" s="148"/>
      <c r="AU565" s="148"/>
      <c r="AV565" s="148"/>
      <c r="AW565" s="148"/>
      <c r="AX565" s="148"/>
      <c r="AY565" s="148"/>
      <c r="AZ565" s="148"/>
      <c r="BA565" s="148"/>
      <c r="BB565" s="148"/>
      <c r="BC565" s="148"/>
      <c r="BD565" s="148"/>
      <c r="BE565" s="148"/>
      <c r="BF565" s="148"/>
      <c r="BG565" s="148"/>
      <c r="BH565" s="148"/>
    </row>
    <row r="566" spans="1:60" outlineLevel="1" x14ac:dyDescent="0.25">
      <c r="A566" s="155"/>
      <c r="B566" s="156"/>
      <c r="C566" s="177" t="s">
        <v>698</v>
      </c>
      <c r="D566" s="158"/>
      <c r="E566" s="159">
        <v>4.9000000000000004</v>
      </c>
      <c r="F566" s="157"/>
      <c r="G566" s="157"/>
      <c r="H566" s="157"/>
      <c r="I566" s="157"/>
      <c r="J566" s="157"/>
      <c r="K566" s="157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48"/>
      <c r="Z566" s="148"/>
      <c r="AA566" s="148"/>
      <c r="AB566" s="148"/>
      <c r="AC566" s="148"/>
      <c r="AD566" s="148"/>
      <c r="AE566" s="148"/>
      <c r="AF566" s="148"/>
      <c r="AG566" s="148" t="s">
        <v>146</v>
      </c>
      <c r="AH566" s="148">
        <v>0</v>
      </c>
      <c r="AI566" s="148"/>
      <c r="AJ566" s="148"/>
      <c r="AK566" s="148"/>
      <c r="AL566" s="148"/>
      <c r="AM566" s="148"/>
      <c r="AN566" s="148"/>
      <c r="AO566" s="148"/>
      <c r="AP566" s="148"/>
      <c r="AQ566" s="148"/>
      <c r="AR566" s="148"/>
      <c r="AS566" s="148"/>
      <c r="AT566" s="148"/>
      <c r="AU566" s="148"/>
      <c r="AV566" s="148"/>
      <c r="AW566" s="148"/>
      <c r="AX566" s="148"/>
      <c r="AY566" s="148"/>
      <c r="AZ566" s="148"/>
      <c r="BA566" s="148"/>
      <c r="BB566" s="148"/>
      <c r="BC566" s="148"/>
      <c r="BD566" s="148"/>
      <c r="BE566" s="148"/>
      <c r="BF566" s="148"/>
      <c r="BG566" s="148"/>
      <c r="BH566" s="148"/>
    </row>
    <row r="567" spans="1:60" outlineLevel="1" x14ac:dyDescent="0.25">
      <c r="A567" s="155"/>
      <c r="B567" s="156"/>
      <c r="C567" s="177" t="s">
        <v>699</v>
      </c>
      <c r="D567" s="158"/>
      <c r="E567" s="159">
        <v>3.7</v>
      </c>
      <c r="F567" s="157"/>
      <c r="G567" s="157"/>
      <c r="H567" s="157"/>
      <c r="I567" s="157"/>
      <c r="J567" s="157"/>
      <c r="K567" s="157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48"/>
      <c r="Z567" s="148"/>
      <c r="AA567" s="148"/>
      <c r="AB567" s="148"/>
      <c r="AC567" s="148"/>
      <c r="AD567" s="148"/>
      <c r="AE567" s="148"/>
      <c r="AF567" s="148"/>
      <c r="AG567" s="148" t="s">
        <v>146</v>
      </c>
      <c r="AH567" s="148">
        <v>0</v>
      </c>
      <c r="AI567" s="148"/>
      <c r="AJ567" s="148"/>
      <c r="AK567" s="148"/>
      <c r="AL567" s="148"/>
      <c r="AM567" s="148"/>
      <c r="AN567" s="148"/>
      <c r="AO567" s="148"/>
      <c r="AP567" s="148"/>
      <c r="AQ567" s="148"/>
      <c r="AR567" s="148"/>
      <c r="AS567" s="148"/>
      <c r="AT567" s="148"/>
      <c r="AU567" s="148"/>
      <c r="AV567" s="148"/>
      <c r="AW567" s="148"/>
      <c r="AX567" s="148"/>
      <c r="AY567" s="148"/>
      <c r="AZ567" s="148"/>
      <c r="BA567" s="148"/>
      <c r="BB567" s="148"/>
      <c r="BC567" s="148"/>
      <c r="BD567" s="148"/>
      <c r="BE567" s="148"/>
      <c r="BF567" s="148"/>
      <c r="BG567" s="148"/>
      <c r="BH567" s="148"/>
    </row>
    <row r="568" spans="1:60" outlineLevel="1" x14ac:dyDescent="0.25">
      <c r="A568" s="155"/>
      <c r="B568" s="156"/>
      <c r="C568" s="240"/>
      <c r="D568" s="241"/>
      <c r="E568" s="241"/>
      <c r="F568" s="241"/>
      <c r="G568" s="241"/>
      <c r="H568" s="157"/>
      <c r="I568" s="157"/>
      <c r="J568" s="157"/>
      <c r="K568" s="157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48"/>
      <c r="Z568" s="148"/>
      <c r="AA568" s="148"/>
      <c r="AB568" s="148"/>
      <c r="AC568" s="148"/>
      <c r="AD568" s="148"/>
      <c r="AE568" s="148"/>
      <c r="AF568" s="148"/>
      <c r="AG568" s="148" t="s">
        <v>147</v>
      </c>
      <c r="AH568" s="148"/>
      <c r="AI568" s="148"/>
      <c r="AJ568" s="148"/>
      <c r="AK568" s="148"/>
      <c r="AL568" s="148"/>
      <c r="AM568" s="148"/>
      <c r="AN568" s="148"/>
      <c r="AO568" s="148"/>
      <c r="AP568" s="148"/>
      <c r="AQ568" s="148"/>
      <c r="AR568" s="148"/>
      <c r="AS568" s="148"/>
      <c r="AT568" s="148"/>
      <c r="AU568" s="148"/>
      <c r="AV568" s="148"/>
      <c r="AW568" s="148"/>
      <c r="AX568" s="148"/>
      <c r="AY568" s="148"/>
      <c r="AZ568" s="148"/>
      <c r="BA568" s="148"/>
      <c r="BB568" s="148"/>
      <c r="BC568" s="148"/>
      <c r="BD568" s="148"/>
      <c r="BE568" s="148"/>
      <c r="BF568" s="148"/>
      <c r="BG568" s="148"/>
      <c r="BH568" s="148"/>
    </row>
    <row r="569" spans="1:60" ht="20.399999999999999" outlineLevel="1" x14ac:dyDescent="0.25">
      <c r="A569" s="167">
        <v>148</v>
      </c>
      <c r="B569" s="168" t="s">
        <v>700</v>
      </c>
      <c r="C569" s="176" t="s">
        <v>701</v>
      </c>
      <c r="D569" s="169" t="s">
        <v>330</v>
      </c>
      <c r="E569" s="170">
        <v>17.2</v>
      </c>
      <c r="F569" s="171"/>
      <c r="G569" s="172">
        <f>ROUND(E569*F569,2)</f>
        <v>0</v>
      </c>
      <c r="H569" s="171"/>
      <c r="I569" s="172">
        <f>ROUND(E569*H569,2)</f>
        <v>0</v>
      </c>
      <c r="J569" s="171"/>
      <c r="K569" s="172">
        <f>ROUND(E569*J569,2)</f>
        <v>0</v>
      </c>
      <c r="L569" s="172">
        <v>21</v>
      </c>
      <c r="M569" s="172">
        <f>G569*(1+L569/100)</f>
        <v>0</v>
      </c>
      <c r="N569" s="172">
        <v>0</v>
      </c>
      <c r="O569" s="172">
        <f>ROUND(E569*N569,2)</f>
        <v>0</v>
      </c>
      <c r="P569" s="172">
        <v>0</v>
      </c>
      <c r="Q569" s="172">
        <f>ROUND(E569*P569,2)</f>
        <v>0</v>
      </c>
      <c r="R569" s="172" t="s">
        <v>204</v>
      </c>
      <c r="S569" s="172" t="s">
        <v>157</v>
      </c>
      <c r="T569" s="173" t="s">
        <v>157</v>
      </c>
      <c r="U569" s="157">
        <v>0</v>
      </c>
      <c r="V569" s="157">
        <f>ROUND(E569*U569,2)</f>
        <v>0</v>
      </c>
      <c r="W569" s="157"/>
      <c r="X569" s="157" t="s">
        <v>189</v>
      </c>
      <c r="Y569" s="148"/>
      <c r="Z569" s="148"/>
      <c r="AA569" s="148"/>
      <c r="AB569" s="148"/>
      <c r="AC569" s="148"/>
      <c r="AD569" s="148"/>
      <c r="AE569" s="148"/>
      <c r="AF569" s="148"/>
      <c r="AG569" s="148" t="s">
        <v>190</v>
      </c>
      <c r="AH569" s="148"/>
      <c r="AI569" s="148"/>
      <c r="AJ569" s="148"/>
      <c r="AK569" s="148"/>
      <c r="AL569" s="148"/>
      <c r="AM569" s="148"/>
      <c r="AN569" s="148"/>
      <c r="AO569" s="148"/>
      <c r="AP569" s="148"/>
      <c r="AQ569" s="148"/>
      <c r="AR569" s="148"/>
      <c r="AS569" s="148"/>
      <c r="AT569" s="148"/>
      <c r="AU569" s="148"/>
      <c r="AV569" s="148"/>
      <c r="AW569" s="148"/>
      <c r="AX569" s="148"/>
      <c r="AY569" s="148"/>
      <c r="AZ569" s="148"/>
      <c r="BA569" s="148"/>
      <c r="BB569" s="148"/>
      <c r="BC569" s="148"/>
      <c r="BD569" s="148"/>
      <c r="BE569" s="148"/>
      <c r="BF569" s="148"/>
      <c r="BG569" s="148"/>
      <c r="BH569" s="148"/>
    </row>
    <row r="570" spans="1:60" outlineLevel="1" x14ac:dyDescent="0.25">
      <c r="A570" s="155"/>
      <c r="B570" s="156"/>
      <c r="C570" s="177" t="s">
        <v>702</v>
      </c>
      <c r="D570" s="158"/>
      <c r="E570" s="159">
        <v>17.2</v>
      </c>
      <c r="F570" s="157"/>
      <c r="G570" s="157"/>
      <c r="H570" s="157"/>
      <c r="I570" s="157"/>
      <c r="J570" s="157"/>
      <c r="K570" s="157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48"/>
      <c r="Z570" s="148"/>
      <c r="AA570" s="148"/>
      <c r="AB570" s="148"/>
      <c r="AC570" s="148"/>
      <c r="AD570" s="148"/>
      <c r="AE570" s="148"/>
      <c r="AF570" s="148"/>
      <c r="AG570" s="148" t="s">
        <v>146</v>
      </c>
      <c r="AH570" s="148">
        <v>0</v>
      </c>
      <c r="AI570" s="148"/>
      <c r="AJ570" s="148"/>
      <c r="AK570" s="148"/>
      <c r="AL570" s="148"/>
      <c r="AM570" s="148"/>
      <c r="AN570" s="148"/>
      <c r="AO570" s="148"/>
      <c r="AP570" s="148"/>
      <c r="AQ570" s="148"/>
      <c r="AR570" s="148"/>
      <c r="AS570" s="148"/>
      <c r="AT570" s="148"/>
      <c r="AU570" s="148"/>
      <c r="AV570" s="148"/>
      <c r="AW570" s="148"/>
      <c r="AX570" s="148"/>
      <c r="AY570" s="148"/>
      <c r="AZ570" s="148"/>
      <c r="BA570" s="148"/>
      <c r="BB570" s="148"/>
      <c r="BC570" s="148"/>
      <c r="BD570" s="148"/>
      <c r="BE570" s="148"/>
      <c r="BF570" s="148"/>
      <c r="BG570" s="148"/>
      <c r="BH570" s="148"/>
    </row>
    <row r="571" spans="1:60" outlineLevel="1" x14ac:dyDescent="0.25">
      <c r="A571" s="155"/>
      <c r="B571" s="156"/>
      <c r="C571" s="240"/>
      <c r="D571" s="241"/>
      <c r="E571" s="241"/>
      <c r="F571" s="241"/>
      <c r="G571" s="241"/>
      <c r="H571" s="157"/>
      <c r="I571" s="157"/>
      <c r="J571" s="157"/>
      <c r="K571" s="157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48"/>
      <c r="Z571" s="148"/>
      <c r="AA571" s="148"/>
      <c r="AB571" s="148"/>
      <c r="AC571" s="148"/>
      <c r="AD571" s="148"/>
      <c r="AE571" s="148"/>
      <c r="AF571" s="148"/>
      <c r="AG571" s="148" t="s">
        <v>147</v>
      </c>
      <c r="AH571" s="148"/>
      <c r="AI571" s="148"/>
      <c r="AJ571" s="148"/>
      <c r="AK571" s="148"/>
      <c r="AL571" s="148"/>
      <c r="AM571" s="148"/>
      <c r="AN571" s="148"/>
      <c r="AO571" s="148"/>
      <c r="AP571" s="148"/>
      <c r="AQ571" s="148"/>
      <c r="AR571" s="148"/>
      <c r="AS571" s="148"/>
      <c r="AT571" s="148"/>
      <c r="AU571" s="148"/>
      <c r="AV571" s="148"/>
      <c r="AW571" s="148"/>
      <c r="AX571" s="148"/>
      <c r="AY571" s="148"/>
      <c r="AZ571" s="148"/>
      <c r="BA571" s="148"/>
      <c r="BB571" s="148"/>
      <c r="BC571" s="148"/>
      <c r="BD571" s="148"/>
      <c r="BE571" s="148"/>
      <c r="BF571" s="148"/>
      <c r="BG571" s="148"/>
      <c r="BH571" s="148"/>
    </row>
    <row r="572" spans="1:60" outlineLevel="1" x14ac:dyDescent="0.25">
      <c r="A572" s="167">
        <v>149</v>
      </c>
      <c r="B572" s="168" t="s">
        <v>703</v>
      </c>
      <c r="C572" s="176" t="s">
        <v>704</v>
      </c>
      <c r="D572" s="169" t="s">
        <v>330</v>
      </c>
      <c r="E572" s="170">
        <v>8.6</v>
      </c>
      <c r="F572" s="171"/>
      <c r="G572" s="172">
        <f>ROUND(E572*F572,2)</f>
        <v>0</v>
      </c>
      <c r="H572" s="171"/>
      <c r="I572" s="172">
        <f>ROUND(E572*H572,2)</f>
        <v>0</v>
      </c>
      <c r="J572" s="171"/>
      <c r="K572" s="172">
        <f>ROUND(E572*J572,2)</f>
        <v>0</v>
      </c>
      <c r="L572" s="172">
        <v>21</v>
      </c>
      <c r="M572" s="172">
        <f>G572*(1+L572/100)</f>
        <v>0</v>
      </c>
      <c r="N572" s="172">
        <v>0</v>
      </c>
      <c r="O572" s="172">
        <f>ROUND(E572*N572,2)</f>
        <v>0</v>
      </c>
      <c r="P572" s="172">
        <v>0</v>
      </c>
      <c r="Q572" s="172">
        <f>ROUND(E572*P572,2)</f>
        <v>0</v>
      </c>
      <c r="R572" s="172" t="s">
        <v>664</v>
      </c>
      <c r="S572" s="172" t="s">
        <v>157</v>
      </c>
      <c r="T572" s="173" t="s">
        <v>157</v>
      </c>
      <c r="U572" s="157">
        <v>0</v>
      </c>
      <c r="V572" s="157">
        <f>ROUND(E572*U572,2)</f>
        <v>0</v>
      </c>
      <c r="W572" s="157"/>
      <c r="X572" s="157" t="s">
        <v>189</v>
      </c>
      <c r="Y572" s="148"/>
      <c r="Z572" s="148"/>
      <c r="AA572" s="148"/>
      <c r="AB572" s="148"/>
      <c r="AC572" s="148"/>
      <c r="AD572" s="148"/>
      <c r="AE572" s="148"/>
      <c r="AF572" s="148"/>
      <c r="AG572" s="148" t="s">
        <v>190</v>
      </c>
      <c r="AH572" s="148"/>
      <c r="AI572" s="148"/>
      <c r="AJ572" s="148"/>
      <c r="AK572" s="148"/>
      <c r="AL572" s="148"/>
      <c r="AM572" s="148"/>
      <c r="AN572" s="148"/>
      <c r="AO572" s="148"/>
      <c r="AP572" s="148"/>
      <c r="AQ572" s="148"/>
      <c r="AR572" s="148"/>
      <c r="AS572" s="148"/>
      <c r="AT572" s="148"/>
      <c r="AU572" s="148"/>
      <c r="AV572" s="148"/>
      <c r="AW572" s="148"/>
      <c r="AX572" s="148"/>
      <c r="AY572" s="148"/>
      <c r="AZ572" s="148"/>
      <c r="BA572" s="148"/>
      <c r="BB572" s="148"/>
      <c r="BC572" s="148"/>
      <c r="BD572" s="148"/>
      <c r="BE572" s="148"/>
      <c r="BF572" s="148"/>
      <c r="BG572" s="148"/>
      <c r="BH572" s="148"/>
    </row>
    <row r="573" spans="1:60" outlineLevel="1" x14ac:dyDescent="0.25">
      <c r="A573" s="155"/>
      <c r="B573" s="156"/>
      <c r="C573" s="177" t="s">
        <v>698</v>
      </c>
      <c r="D573" s="158"/>
      <c r="E573" s="159">
        <v>4.9000000000000004</v>
      </c>
      <c r="F573" s="157"/>
      <c r="G573" s="157"/>
      <c r="H573" s="157"/>
      <c r="I573" s="157"/>
      <c r="J573" s="157"/>
      <c r="K573" s="157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48"/>
      <c r="Z573" s="148"/>
      <c r="AA573" s="148"/>
      <c r="AB573" s="148"/>
      <c r="AC573" s="148"/>
      <c r="AD573" s="148"/>
      <c r="AE573" s="148"/>
      <c r="AF573" s="148"/>
      <c r="AG573" s="148" t="s">
        <v>146</v>
      </c>
      <c r="AH573" s="148">
        <v>0</v>
      </c>
      <c r="AI573" s="148"/>
      <c r="AJ573" s="148"/>
      <c r="AK573" s="148"/>
      <c r="AL573" s="148"/>
      <c r="AM573" s="148"/>
      <c r="AN573" s="148"/>
      <c r="AO573" s="148"/>
      <c r="AP573" s="148"/>
      <c r="AQ573" s="148"/>
      <c r="AR573" s="148"/>
      <c r="AS573" s="148"/>
      <c r="AT573" s="148"/>
      <c r="AU573" s="148"/>
      <c r="AV573" s="148"/>
      <c r="AW573" s="148"/>
      <c r="AX573" s="148"/>
      <c r="AY573" s="148"/>
      <c r="AZ573" s="148"/>
      <c r="BA573" s="148"/>
      <c r="BB573" s="148"/>
      <c r="BC573" s="148"/>
      <c r="BD573" s="148"/>
      <c r="BE573" s="148"/>
      <c r="BF573" s="148"/>
      <c r="BG573" s="148"/>
      <c r="BH573" s="148"/>
    </row>
    <row r="574" spans="1:60" outlineLevel="1" x14ac:dyDescent="0.25">
      <c r="A574" s="155"/>
      <c r="B574" s="156"/>
      <c r="C574" s="177" t="s">
        <v>699</v>
      </c>
      <c r="D574" s="158"/>
      <c r="E574" s="159">
        <v>3.7</v>
      </c>
      <c r="F574" s="157"/>
      <c r="G574" s="157"/>
      <c r="H574" s="157"/>
      <c r="I574" s="157"/>
      <c r="J574" s="157"/>
      <c r="K574" s="157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48"/>
      <c r="Z574" s="148"/>
      <c r="AA574" s="148"/>
      <c r="AB574" s="148"/>
      <c r="AC574" s="148"/>
      <c r="AD574" s="148"/>
      <c r="AE574" s="148"/>
      <c r="AF574" s="148"/>
      <c r="AG574" s="148" t="s">
        <v>146</v>
      </c>
      <c r="AH574" s="148">
        <v>0</v>
      </c>
      <c r="AI574" s="148"/>
      <c r="AJ574" s="148"/>
      <c r="AK574" s="148"/>
      <c r="AL574" s="148"/>
      <c r="AM574" s="148"/>
      <c r="AN574" s="148"/>
      <c r="AO574" s="148"/>
      <c r="AP574" s="148"/>
      <c r="AQ574" s="148"/>
      <c r="AR574" s="148"/>
      <c r="AS574" s="148"/>
      <c r="AT574" s="148"/>
      <c r="AU574" s="148"/>
      <c r="AV574" s="148"/>
      <c r="AW574" s="148"/>
      <c r="AX574" s="148"/>
      <c r="AY574" s="148"/>
      <c r="AZ574" s="148"/>
      <c r="BA574" s="148"/>
      <c r="BB574" s="148"/>
      <c r="BC574" s="148"/>
      <c r="BD574" s="148"/>
      <c r="BE574" s="148"/>
      <c r="BF574" s="148"/>
      <c r="BG574" s="148"/>
      <c r="BH574" s="148"/>
    </row>
    <row r="575" spans="1:60" outlineLevel="1" x14ac:dyDescent="0.25">
      <c r="A575" s="155"/>
      <c r="B575" s="156"/>
      <c r="C575" s="240"/>
      <c r="D575" s="241"/>
      <c r="E575" s="241"/>
      <c r="F575" s="241"/>
      <c r="G575" s="241"/>
      <c r="H575" s="157"/>
      <c r="I575" s="157"/>
      <c r="J575" s="157"/>
      <c r="K575" s="157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48"/>
      <c r="Z575" s="148"/>
      <c r="AA575" s="148"/>
      <c r="AB575" s="148"/>
      <c r="AC575" s="148"/>
      <c r="AD575" s="148"/>
      <c r="AE575" s="148"/>
      <c r="AF575" s="148"/>
      <c r="AG575" s="148" t="s">
        <v>147</v>
      </c>
      <c r="AH575" s="148"/>
      <c r="AI575" s="148"/>
      <c r="AJ575" s="148"/>
      <c r="AK575" s="148"/>
      <c r="AL575" s="148"/>
      <c r="AM575" s="148"/>
      <c r="AN575" s="148"/>
      <c r="AO575" s="148"/>
      <c r="AP575" s="148"/>
      <c r="AQ575" s="148"/>
      <c r="AR575" s="148"/>
      <c r="AS575" s="148"/>
      <c r="AT575" s="148"/>
      <c r="AU575" s="148"/>
      <c r="AV575" s="148"/>
      <c r="AW575" s="148"/>
      <c r="AX575" s="148"/>
      <c r="AY575" s="148"/>
      <c r="AZ575" s="148"/>
      <c r="BA575" s="148"/>
      <c r="BB575" s="148"/>
      <c r="BC575" s="148"/>
      <c r="BD575" s="148"/>
      <c r="BE575" s="148"/>
      <c r="BF575" s="148"/>
      <c r="BG575" s="148"/>
      <c r="BH575" s="148"/>
    </row>
    <row r="576" spans="1:60" outlineLevel="1" x14ac:dyDescent="0.25">
      <c r="A576" s="167">
        <v>150</v>
      </c>
      <c r="B576" s="168" t="s">
        <v>705</v>
      </c>
      <c r="C576" s="176" t="s">
        <v>706</v>
      </c>
      <c r="D576" s="169" t="s">
        <v>330</v>
      </c>
      <c r="E576" s="170">
        <v>0.97499999999999998</v>
      </c>
      <c r="F576" s="171"/>
      <c r="G576" s="172">
        <f>ROUND(E576*F576,2)</f>
        <v>0</v>
      </c>
      <c r="H576" s="171"/>
      <c r="I576" s="172">
        <f>ROUND(E576*H576,2)</f>
        <v>0</v>
      </c>
      <c r="J576" s="171"/>
      <c r="K576" s="172">
        <f>ROUND(E576*J576,2)</f>
        <v>0</v>
      </c>
      <c r="L576" s="172">
        <v>21</v>
      </c>
      <c r="M576" s="172">
        <f>G576*(1+L576/100)</f>
        <v>0</v>
      </c>
      <c r="N576" s="172">
        <v>0</v>
      </c>
      <c r="O576" s="172">
        <f>ROUND(E576*N576,2)</f>
        <v>0</v>
      </c>
      <c r="P576" s="172">
        <v>0</v>
      </c>
      <c r="Q576" s="172">
        <f>ROUND(E576*P576,2)</f>
        <v>0</v>
      </c>
      <c r="R576" s="172" t="s">
        <v>664</v>
      </c>
      <c r="S576" s="172" t="s">
        <v>157</v>
      </c>
      <c r="T576" s="173" t="s">
        <v>157</v>
      </c>
      <c r="U576" s="157">
        <v>0</v>
      </c>
      <c r="V576" s="157">
        <f>ROUND(E576*U576,2)</f>
        <v>0</v>
      </c>
      <c r="W576" s="157"/>
      <c r="X576" s="157" t="s">
        <v>189</v>
      </c>
      <c r="Y576" s="148"/>
      <c r="Z576" s="148"/>
      <c r="AA576" s="148"/>
      <c r="AB576" s="148"/>
      <c r="AC576" s="148"/>
      <c r="AD576" s="148"/>
      <c r="AE576" s="148"/>
      <c r="AF576" s="148"/>
      <c r="AG576" s="148" t="s">
        <v>190</v>
      </c>
      <c r="AH576" s="148"/>
      <c r="AI576" s="148"/>
      <c r="AJ576" s="148"/>
      <c r="AK576" s="148"/>
      <c r="AL576" s="148"/>
      <c r="AM576" s="148"/>
      <c r="AN576" s="148"/>
      <c r="AO576" s="148"/>
      <c r="AP576" s="148"/>
      <c r="AQ576" s="148"/>
      <c r="AR576" s="148"/>
      <c r="AS576" s="148"/>
      <c r="AT576" s="148"/>
      <c r="AU576" s="148"/>
      <c r="AV576" s="148"/>
      <c r="AW576" s="148"/>
      <c r="AX576" s="148"/>
      <c r="AY576" s="148"/>
      <c r="AZ576" s="148"/>
      <c r="BA576" s="148"/>
      <c r="BB576" s="148"/>
      <c r="BC576" s="148"/>
      <c r="BD576" s="148"/>
      <c r="BE576" s="148"/>
      <c r="BF576" s="148"/>
      <c r="BG576" s="148"/>
      <c r="BH576" s="148"/>
    </row>
    <row r="577" spans="1:60" outlineLevel="1" x14ac:dyDescent="0.25">
      <c r="A577" s="155"/>
      <c r="B577" s="156"/>
      <c r="C577" s="177" t="s">
        <v>707</v>
      </c>
      <c r="D577" s="158"/>
      <c r="E577" s="159">
        <v>0.97499999999999998</v>
      </c>
      <c r="F577" s="157"/>
      <c r="G577" s="157"/>
      <c r="H577" s="157"/>
      <c r="I577" s="157"/>
      <c r="J577" s="157"/>
      <c r="K577" s="157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48"/>
      <c r="Z577" s="148"/>
      <c r="AA577" s="148"/>
      <c r="AB577" s="148"/>
      <c r="AC577" s="148"/>
      <c r="AD577" s="148"/>
      <c r="AE577" s="148"/>
      <c r="AF577" s="148"/>
      <c r="AG577" s="148" t="s">
        <v>146</v>
      </c>
      <c r="AH577" s="148">
        <v>0</v>
      </c>
      <c r="AI577" s="148"/>
      <c r="AJ577" s="148"/>
      <c r="AK577" s="148"/>
      <c r="AL577" s="148"/>
      <c r="AM577" s="148"/>
      <c r="AN577" s="148"/>
      <c r="AO577" s="148"/>
      <c r="AP577" s="148"/>
      <c r="AQ577" s="148"/>
      <c r="AR577" s="148"/>
      <c r="AS577" s="148"/>
      <c r="AT577" s="148"/>
      <c r="AU577" s="148"/>
      <c r="AV577" s="148"/>
      <c r="AW577" s="148"/>
      <c r="AX577" s="148"/>
      <c r="AY577" s="148"/>
      <c r="AZ577" s="148"/>
      <c r="BA577" s="148"/>
      <c r="BB577" s="148"/>
      <c r="BC577" s="148"/>
      <c r="BD577" s="148"/>
      <c r="BE577" s="148"/>
      <c r="BF577" s="148"/>
      <c r="BG577" s="148"/>
      <c r="BH577" s="148"/>
    </row>
    <row r="578" spans="1:60" outlineLevel="1" x14ac:dyDescent="0.25">
      <c r="A578" s="155"/>
      <c r="B578" s="156"/>
      <c r="C578" s="240"/>
      <c r="D578" s="241"/>
      <c r="E578" s="241"/>
      <c r="F578" s="241"/>
      <c r="G578" s="241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48"/>
      <c r="Z578" s="148"/>
      <c r="AA578" s="148"/>
      <c r="AB578" s="148"/>
      <c r="AC578" s="148"/>
      <c r="AD578" s="148"/>
      <c r="AE578" s="148"/>
      <c r="AF578" s="148"/>
      <c r="AG578" s="148" t="s">
        <v>147</v>
      </c>
      <c r="AH578" s="148"/>
      <c r="AI578" s="148"/>
      <c r="AJ578" s="148"/>
      <c r="AK578" s="148"/>
      <c r="AL578" s="148"/>
      <c r="AM578" s="148"/>
      <c r="AN578" s="148"/>
      <c r="AO578" s="148"/>
      <c r="AP578" s="148"/>
      <c r="AQ578" s="148"/>
      <c r="AR578" s="148"/>
      <c r="AS578" s="148"/>
      <c r="AT578" s="148"/>
      <c r="AU578" s="148"/>
      <c r="AV578" s="148"/>
      <c r="AW578" s="148"/>
      <c r="AX578" s="148"/>
      <c r="AY578" s="148"/>
      <c r="AZ578" s="148"/>
      <c r="BA578" s="148"/>
      <c r="BB578" s="148"/>
      <c r="BC578" s="148"/>
      <c r="BD578" s="148"/>
      <c r="BE578" s="148"/>
      <c r="BF578" s="148"/>
      <c r="BG578" s="148"/>
      <c r="BH578" s="148"/>
    </row>
    <row r="579" spans="1:60" x14ac:dyDescent="0.25">
      <c r="A579" s="3"/>
      <c r="B579" s="4"/>
      <c r="C579" s="178"/>
      <c r="D579" s="6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AE579">
        <v>15</v>
      </c>
      <c r="AF579">
        <v>21</v>
      </c>
      <c r="AG579" t="s">
        <v>123</v>
      </c>
    </row>
    <row r="580" spans="1:60" x14ac:dyDescent="0.25">
      <c r="A580" s="151"/>
      <c r="B580" s="152" t="s">
        <v>29</v>
      </c>
      <c r="C580" s="179"/>
      <c r="D580" s="153"/>
      <c r="E580" s="154"/>
      <c r="F580" s="154"/>
      <c r="G580" s="174">
        <f>G8+G164+G196+G210+G257+G342+G346+G353+G456+G521+G542+G546+G550+G554+G558</f>
        <v>0</v>
      </c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AE580">
        <f>SUMIF(L7:L578,AE579,G7:G578)</f>
        <v>0</v>
      </c>
      <c r="AF580">
        <f>SUMIF(L7:L578,AF579,G7:G578)</f>
        <v>0</v>
      </c>
      <c r="AG580" t="s">
        <v>182</v>
      </c>
    </row>
    <row r="581" spans="1:60" x14ac:dyDescent="0.25">
      <c r="C581" s="180"/>
      <c r="D581" s="10"/>
      <c r="AG581" t="s">
        <v>183</v>
      </c>
    </row>
    <row r="582" spans="1:60" x14ac:dyDescent="0.25">
      <c r="D582" s="10"/>
    </row>
    <row r="583" spans="1:60" x14ac:dyDescent="0.25">
      <c r="D583" s="10"/>
    </row>
    <row r="584" spans="1:60" x14ac:dyDescent="0.25">
      <c r="D584" s="10"/>
    </row>
    <row r="585" spans="1:60" x14ac:dyDescent="0.25">
      <c r="D585" s="10"/>
    </row>
    <row r="586" spans="1:60" x14ac:dyDescent="0.25">
      <c r="D586" s="10"/>
    </row>
    <row r="587" spans="1:60" x14ac:dyDescent="0.25">
      <c r="D587" s="10"/>
    </row>
    <row r="588" spans="1:60" x14ac:dyDescent="0.25">
      <c r="D588" s="10"/>
    </row>
    <row r="589" spans="1:60" x14ac:dyDescent="0.25">
      <c r="D589" s="10"/>
    </row>
    <row r="590" spans="1:60" x14ac:dyDescent="0.25">
      <c r="D590" s="10"/>
    </row>
    <row r="591" spans="1:60" x14ac:dyDescent="0.25">
      <c r="D591" s="10"/>
    </row>
    <row r="592" spans="1:60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1gvMelHQg6XGdJRZzJ66aeO5eip5LIyCvF/OntcfersQgQUg7zftLG1U0naRFluvjvJO4P437DvL2vuKSSMd3Q==" saltValue="SMY9Gws/SsbhH2j+Q9Xpqw==" spinCount="100000" sheet="1"/>
  <mergeCells count="228">
    <mergeCell ref="C14:G14"/>
    <mergeCell ref="C16:G16"/>
    <mergeCell ref="C18:G18"/>
    <mergeCell ref="C20:G20"/>
    <mergeCell ref="C22:G22"/>
    <mergeCell ref="C24:G24"/>
    <mergeCell ref="A1:G1"/>
    <mergeCell ref="C2:G2"/>
    <mergeCell ref="C3:G3"/>
    <mergeCell ref="C4:G4"/>
    <mergeCell ref="C10:G10"/>
    <mergeCell ref="C12:G12"/>
    <mergeCell ref="C39:G39"/>
    <mergeCell ref="C41:G41"/>
    <mergeCell ref="C44:G44"/>
    <mergeCell ref="C46:G46"/>
    <mergeCell ref="C48:G48"/>
    <mergeCell ref="C50:G50"/>
    <mergeCell ref="C27:G27"/>
    <mergeCell ref="C29:G29"/>
    <mergeCell ref="C31:G31"/>
    <mergeCell ref="C33:G33"/>
    <mergeCell ref="C35:G35"/>
    <mergeCell ref="C37:G37"/>
    <mergeCell ref="C68:G68"/>
    <mergeCell ref="C70:G70"/>
    <mergeCell ref="C72:G72"/>
    <mergeCell ref="C74:G74"/>
    <mergeCell ref="C76:G76"/>
    <mergeCell ref="C78:G78"/>
    <mergeCell ref="C54:G54"/>
    <mergeCell ref="C56:G56"/>
    <mergeCell ref="C58:G58"/>
    <mergeCell ref="C60:G60"/>
    <mergeCell ref="C64:G64"/>
    <mergeCell ref="C66:G66"/>
    <mergeCell ref="C93:G93"/>
    <mergeCell ref="C95:G95"/>
    <mergeCell ref="C97:G97"/>
    <mergeCell ref="C99:G99"/>
    <mergeCell ref="C101:G101"/>
    <mergeCell ref="C103:G103"/>
    <mergeCell ref="C80:G80"/>
    <mergeCell ref="C82:G82"/>
    <mergeCell ref="C85:G85"/>
    <mergeCell ref="C87:G87"/>
    <mergeCell ref="C89:G89"/>
    <mergeCell ref="C91:G91"/>
    <mergeCell ref="C119:G119"/>
    <mergeCell ref="C123:G123"/>
    <mergeCell ref="C125:G125"/>
    <mergeCell ref="C129:G129"/>
    <mergeCell ref="C131:G131"/>
    <mergeCell ref="C133:G133"/>
    <mergeCell ref="C105:G105"/>
    <mergeCell ref="C108:G108"/>
    <mergeCell ref="C110:G110"/>
    <mergeCell ref="C113:G113"/>
    <mergeCell ref="C115:G115"/>
    <mergeCell ref="C117:G117"/>
    <mergeCell ref="C149:G149"/>
    <mergeCell ref="C152:G152"/>
    <mergeCell ref="C155:G155"/>
    <mergeCell ref="C158:G158"/>
    <mergeCell ref="C163:G163"/>
    <mergeCell ref="C168:G168"/>
    <mergeCell ref="C135:G135"/>
    <mergeCell ref="C137:G137"/>
    <mergeCell ref="C139:G139"/>
    <mergeCell ref="C141:G141"/>
    <mergeCell ref="C143:G143"/>
    <mergeCell ref="C145:G145"/>
    <mergeCell ref="C186:G186"/>
    <mergeCell ref="C188:G188"/>
    <mergeCell ref="C192:G192"/>
    <mergeCell ref="C195:G195"/>
    <mergeCell ref="C199:G199"/>
    <mergeCell ref="C202:G202"/>
    <mergeCell ref="C172:G172"/>
    <mergeCell ref="C174:G174"/>
    <mergeCell ref="C177:G177"/>
    <mergeCell ref="C180:G180"/>
    <mergeCell ref="C182:G182"/>
    <mergeCell ref="C184:G184"/>
    <mergeCell ref="C218:G218"/>
    <mergeCell ref="C220:G220"/>
    <mergeCell ref="C222:G222"/>
    <mergeCell ref="C224:G224"/>
    <mergeCell ref="C230:G230"/>
    <mergeCell ref="C233:G233"/>
    <mergeCell ref="C204:G204"/>
    <mergeCell ref="C206:G206"/>
    <mergeCell ref="C209:G209"/>
    <mergeCell ref="C212:G212"/>
    <mergeCell ref="C214:G214"/>
    <mergeCell ref="C216:G216"/>
    <mergeCell ref="C250:G250"/>
    <mergeCell ref="C253:G253"/>
    <mergeCell ref="C256:G256"/>
    <mergeCell ref="C261:G261"/>
    <mergeCell ref="C263:G263"/>
    <mergeCell ref="C265:G265"/>
    <mergeCell ref="C236:G236"/>
    <mergeCell ref="C239:G239"/>
    <mergeCell ref="C241:G241"/>
    <mergeCell ref="C243:G243"/>
    <mergeCell ref="C245:G245"/>
    <mergeCell ref="C247:G247"/>
    <mergeCell ref="C280:G280"/>
    <mergeCell ref="C284:G284"/>
    <mergeCell ref="C288:G288"/>
    <mergeCell ref="C290:G290"/>
    <mergeCell ref="C292:G292"/>
    <mergeCell ref="C294:G294"/>
    <mergeCell ref="C267:G267"/>
    <mergeCell ref="C269:G269"/>
    <mergeCell ref="C271:G271"/>
    <mergeCell ref="C273:G273"/>
    <mergeCell ref="C275:G275"/>
    <mergeCell ref="C277:G277"/>
    <mergeCell ref="C309:G309"/>
    <mergeCell ref="C311:G311"/>
    <mergeCell ref="C313:G313"/>
    <mergeCell ref="C315:G315"/>
    <mergeCell ref="C317:G317"/>
    <mergeCell ref="C320:G320"/>
    <mergeCell ref="C296:G296"/>
    <mergeCell ref="C298:G298"/>
    <mergeCell ref="C300:G300"/>
    <mergeCell ref="C302:G302"/>
    <mergeCell ref="C304:G304"/>
    <mergeCell ref="C307:G307"/>
    <mergeCell ref="C341:G341"/>
    <mergeCell ref="C345:G345"/>
    <mergeCell ref="C349:G349"/>
    <mergeCell ref="C352:G352"/>
    <mergeCell ref="C355:G355"/>
    <mergeCell ref="C357:G357"/>
    <mergeCell ref="C323:G323"/>
    <mergeCell ref="C326:G326"/>
    <mergeCell ref="C329:G329"/>
    <mergeCell ref="C332:G332"/>
    <mergeCell ref="C335:G335"/>
    <mergeCell ref="C338:G338"/>
    <mergeCell ref="C372:G372"/>
    <mergeCell ref="C374:G374"/>
    <mergeCell ref="C376:G376"/>
    <mergeCell ref="C378:G378"/>
    <mergeCell ref="C380:G380"/>
    <mergeCell ref="C382:G382"/>
    <mergeCell ref="C359:G359"/>
    <mergeCell ref="C361:G361"/>
    <mergeCell ref="C363:G363"/>
    <mergeCell ref="C365:G365"/>
    <mergeCell ref="C367:G367"/>
    <mergeCell ref="C370:G370"/>
    <mergeCell ref="C396:G396"/>
    <mergeCell ref="C398:G398"/>
    <mergeCell ref="C401:G401"/>
    <mergeCell ref="C403:G403"/>
    <mergeCell ref="C405:G405"/>
    <mergeCell ref="C408:G408"/>
    <mergeCell ref="C385:G385"/>
    <mergeCell ref="C387:G387"/>
    <mergeCell ref="C389:G389"/>
    <mergeCell ref="C391:G391"/>
    <mergeCell ref="C392:G392"/>
    <mergeCell ref="C394:G394"/>
    <mergeCell ref="C425:G425"/>
    <mergeCell ref="C428:G428"/>
    <mergeCell ref="C431:G431"/>
    <mergeCell ref="C434:G434"/>
    <mergeCell ref="C437:G437"/>
    <mergeCell ref="C440:G440"/>
    <mergeCell ref="C411:G411"/>
    <mergeCell ref="C413:G413"/>
    <mergeCell ref="C415:G415"/>
    <mergeCell ref="C418:G418"/>
    <mergeCell ref="C420:G420"/>
    <mergeCell ref="C422:G422"/>
    <mergeCell ref="C462:G462"/>
    <mergeCell ref="C465:G465"/>
    <mergeCell ref="C467:G467"/>
    <mergeCell ref="C469:G469"/>
    <mergeCell ref="C471:G471"/>
    <mergeCell ref="C473:G473"/>
    <mergeCell ref="C443:G443"/>
    <mergeCell ref="C446:G446"/>
    <mergeCell ref="C449:G449"/>
    <mergeCell ref="C452:G452"/>
    <mergeCell ref="C455:G455"/>
    <mergeCell ref="C459:G459"/>
    <mergeCell ref="C487:G487"/>
    <mergeCell ref="C490:G490"/>
    <mergeCell ref="C493:G493"/>
    <mergeCell ref="C496:G496"/>
    <mergeCell ref="C499:G499"/>
    <mergeCell ref="C502:G502"/>
    <mergeCell ref="C475:G475"/>
    <mergeCell ref="C477:G477"/>
    <mergeCell ref="C479:G479"/>
    <mergeCell ref="C481:G481"/>
    <mergeCell ref="C483:G483"/>
    <mergeCell ref="C485:G485"/>
    <mergeCell ref="C523:G523"/>
    <mergeCell ref="C525:G525"/>
    <mergeCell ref="C527:G527"/>
    <mergeCell ref="C530:G530"/>
    <mergeCell ref="C534:G534"/>
    <mergeCell ref="C538:G538"/>
    <mergeCell ref="C505:G505"/>
    <mergeCell ref="C508:G508"/>
    <mergeCell ref="C511:G511"/>
    <mergeCell ref="C514:G514"/>
    <mergeCell ref="C517:G517"/>
    <mergeCell ref="C520:G520"/>
    <mergeCell ref="C561:G561"/>
    <mergeCell ref="C564:G564"/>
    <mergeCell ref="C568:G568"/>
    <mergeCell ref="C571:G571"/>
    <mergeCell ref="C575:G575"/>
    <mergeCell ref="C578:G578"/>
    <mergeCell ref="C541:G541"/>
    <mergeCell ref="C545:G545"/>
    <mergeCell ref="C548:G548"/>
    <mergeCell ref="C549:G549"/>
    <mergeCell ref="C553:G553"/>
    <mergeCell ref="C557:G557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BB681-BC90-4578-9207-EFC1BE19308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3.2" outlineLevelRow="1" x14ac:dyDescent="0.25"/>
  <cols>
    <col min="1" max="1" width="3.44140625" customWidth="1"/>
    <col min="2" max="2" width="12.5546875" style="122" customWidth="1"/>
    <col min="3" max="3" width="63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8" max="17" width="0" hidden="1" customWidth="1"/>
    <col min="18" max="18" width="6.88671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3">
      <c r="A1" s="242" t="s">
        <v>184</v>
      </c>
      <c r="B1" s="242"/>
      <c r="C1" s="242"/>
      <c r="D1" s="242"/>
      <c r="E1" s="242"/>
      <c r="F1" s="242"/>
      <c r="G1" s="242"/>
      <c r="AG1" t="s">
        <v>108</v>
      </c>
    </row>
    <row r="2" spans="1:60" ht="24.9" customHeight="1" x14ac:dyDescent="0.25">
      <c r="A2" s="140" t="s">
        <v>7</v>
      </c>
      <c r="B2" s="49" t="s">
        <v>45</v>
      </c>
      <c r="C2" s="243" t="s">
        <v>46</v>
      </c>
      <c r="D2" s="244"/>
      <c r="E2" s="244"/>
      <c r="F2" s="244"/>
      <c r="G2" s="245"/>
      <c r="AG2" t="s">
        <v>109</v>
      </c>
    </row>
    <row r="3" spans="1:60" ht="24.9" customHeight="1" x14ac:dyDescent="0.25">
      <c r="A3" s="140" t="s">
        <v>8</v>
      </c>
      <c r="B3" s="49" t="s">
        <v>63</v>
      </c>
      <c r="C3" s="243" t="s">
        <v>64</v>
      </c>
      <c r="D3" s="244"/>
      <c r="E3" s="244"/>
      <c r="F3" s="244"/>
      <c r="G3" s="245"/>
      <c r="AC3" s="122" t="s">
        <v>109</v>
      </c>
      <c r="AG3" t="s">
        <v>113</v>
      </c>
    </row>
    <row r="4" spans="1:60" ht="24.9" customHeight="1" x14ac:dyDescent="0.25">
      <c r="A4" s="141" t="s">
        <v>9</v>
      </c>
      <c r="B4" s="142" t="s">
        <v>66</v>
      </c>
      <c r="C4" s="246" t="s">
        <v>67</v>
      </c>
      <c r="D4" s="247"/>
      <c r="E4" s="247"/>
      <c r="F4" s="247"/>
      <c r="G4" s="248"/>
      <c r="AG4" t="s">
        <v>114</v>
      </c>
    </row>
    <row r="5" spans="1:60" x14ac:dyDescent="0.25">
      <c r="D5" s="10"/>
    </row>
    <row r="6" spans="1:60" ht="39.6" x14ac:dyDescent="0.25">
      <c r="A6" s="144" t="s">
        <v>115</v>
      </c>
      <c r="B6" s="146" t="s">
        <v>116</v>
      </c>
      <c r="C6" s="146" t="s">
        <v>117</v>
      </c>
      <c r="D6" s="145" t="s">
        <v>118</v>
      </c>
      <c r="E6" s="144" t="s">
        <v>119</v>
      </c>
      <c r="F6" s="143" t="s">
        <v>120</v>
      </c>
      <c r="G6" s="144" t="s">
        <v>29</v>
      </c>
      <c r="H6" s="147" t="s">
        <v>30</v>
      </c>
      <c r="I6" s="147" t="s">
        <v>121</v>
      </c>
      <c r="J6" s="147" t="s">
        <v>31</v>
      </c>
      <c r="K6" s="147" t="s">
        <v>122</v>
      </c>
      <c r="L6" s="147" t="s">
        <v>123</v>
      </c>
      <c r="M6" s="147" t="s">
        <v>124</v>
      </c>
      <c r="N6" s="147" t="s">
        <v>125</v>
      </c>
      <c r="O6" s="147" t="s">
        <v>126</v>
      </c>
      <c r="P6" s="147" t="s">
        <v>127</v>
      </c>
      <c r="Q6" s="147" t="s">
        <v>128</v>
      </c>
      <c r="R6" s="147" t="s">
        <v>129</v>
      </c>
      <c r="S6" s="147" t="s">
        <v>130</v>
      </c>
      <c r="T6" s="147" t="s">
        <v>131</v>
      </c>
      <c r="U6" s="147" t="s">
        <v>132</v>
      </c>
      <c r="V6" s="147" t="s">
        <v>133</v>
      </c>
      <c r="W6" s="147" t="s">
        <v>134</v>
      </c>
      <c r="X6" s="147" t="s">
        <v>135</v>
      </c>
    </row>
    <row r="7" spans="1:60" hidden="1" x14ac:dyDescent="0.25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5">
      <c r="A8" s="161" t="s">
        <v>136</v>
      </c>
      <c r="B8" s="162" t="s">
        <v>74</v>
      </c>
      <c r="C8" s="175" t="s">
        <v>75</v>
      </c>
      <c r="D8" s="163"/>
      <c r="E8" s="164"/>
      <c r="F8" s="165"/>
      <c r="G8" s="165">
        <f>SUMIF(AG9:AG40,"&lt;&gt;NOR",G9:G40)</f>
        <v>0</v>
      </c>
      <c r="H8" s="165"/>
      <c r="I8" s="165">
        <f>SUM(I9:I40)</f>
        <v>0</v>
      </c>
      <c r="J8" s="165"/>
      <c r="K8" s="165">
        <f>SUM(K9:K40)</f>
        <v>0</v>
      </c>
      <c r="L8" s="165"/>
      <c r="M8" s="165">
        <f>SUM(M9:M40)</f>
        <v>0</v>
      </c>
      <c r="N8" s="165"/>
      <c r="O8" s="165">
        <f>SUM(O9:O40)</f>
        <v>0</v>
      </c>
      <c r="P8" s="165"/>
      <c r="Q8" s="165">
        <f>SUM(Q9:Q40)</f>
        <v>0</v>
      </c>
      <c r="R8" s="165"/>
      <c r="S8" s="165"/>
      <c r="T8" s="166"/>
      <c r="U8" s="160"/>
      <c r="V8" s="160">
        <f>SUM(V9:V40)</f>
        <v>26.580000000000002</v>
      </c>
      <c r="W8" s="160"/>
      <c r="X8" s="160"/>
      <c r="AG8" t="s">
        <v>137</v>
      </c>
    </row>
    <row r="9" spans="1:60" ht="20.399999999999999" outlineLevel="1" x14ac:dyDescent="0.25">
      <c r="A9" s="167">
        <v>1</v>
      </c>
      <c r="B9" s="168" t="s">
        <v>708</v>
      </c>
      <c r="C9" s="176" t="s">
        <v>709</v>
      </c>
      <c r="D9" s="169" t="s">
        <v>212</v>
      </c>
      <c r="E9" s="170">
        <v>51.5</v>
      </c>
      <c r="F9" s="171"/>
      <c r="G9" s="172">
        <f>ROUND(E9*F9,2)</f>
        <v>0</v>
      </c>
      <c r="H9" s="171"/>
      <c r="I9" s="172">
        <f>ROUND(E9*H9,2)</f>
        <v>0</v>
      </c>
      <c r="J9" s="171"/>
      <c r="K9" s="172">
        <f>ROUND(E9*J9,2)</f>
        <v>0</v>
      </c>
      <c r="L9" s="172">
        <v>21</v>
      </c>
      <c r="M9" s="172">
        <f>G9*(1+L9/100)</f>
        <v>0</v>
      </c>
      <c r="N9" s="172">
        <v>0</v>
      </c>
      <c r="O9" s="172">
        <f>ROUND(E9*N9,2)</f>
        <v>0</v>
      </c>
      <c r="P9" s="172">
        <v>0</v>
      </c>
      <c r="Q9" s="172">
        <f>ROUND(E9*P9,2)</f>
        <v>0</v>
      </c>
      <c r="R9" s="172" t="s">
        <v>188</v>
      </c>
      <c r="S9" s="172" t="s">
        <v>157</v>
      </c>
      <c r="T9" s="173" t="s">
        <v>157</v>
      </c>
      <c r="U9" s="157">
        <v>0.37</v>
      </c>
      <c r="V9" s="157">
        <f>ROUND(E9*U9,2)</f>
        <v>19.059999999999999</v>
      </c>
      <c r="W9" s="157"/>
      <c r="X9" s="157" t="s">
        <v>189</v>
      </c>
      <c r="Y9" s="148"/>
      <c r="Z9" s="148"/>
      <c r="AA9" s="148"/>
      <c r="AB9" s="148"/>
      <c r="AC9" s="148"/>
      <c r="AD9" s="148"/>
      <c r="AE9" s="148"/>
      <c r="AF9" s="148"/>
      <c r="AG9" s="148" t="s">
        <v>190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5">
      <c r="A10" s="155"/>
      <c r="B10" s="156"/>
      <c r="C10" s="249" t="s">
        <v>213</v>
      </c>
      <c r="D10" s="250"/>
      <c r="E10" s="250"/>
      <c r="F10" s="250"/>
      <c r="G10" s="250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192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outlineLevel="1" x14ac:dyDescent="0.25">
      <c r="A11" s="155"/>
      <c r="B11" s="156"/>
      <c r="C11" s="177" t="s">
        <v>710</v>
      </c>
      <c r="D11" s="158"/>
      <c r="E11" s="159">
        <v>51.5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48"/>
      <c r="Z11" s="148"/>
      <c r="AA11" s="148"/>
      <c r="AB11" s="148"/>
      <c r="AC11" s="148"/>
      <c r="AD11" s="148"/>
      <c r="AE11" s="148"/>
      <c r="AF11" s="148"/>
      <c r="AG11" s="148" t="s">
        <v>146</v>
      </c>
      <c r="AH11" s="148">
        <v>0</v>
      </c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</row>
    <row r="12" spans="1:60" outlineLevel="1" x14ac:dyDescent="0.25">
      <c r="A12" s="155"/>
      <c r="B12" s="156"/>
      <c r="C12" s="240"/>
      <c r="D12" s="241"/>
      <c r="E12" s="241"/>
      <c r="F12" s="241"/>
      <c r="G12" s="241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48"/>
      <c r="Z12" s="148"/>
      <c r="AA12" s="148"/>
      <c r="AB12" s="148"/>
      <c r="AC12" s="148"/>
      <c r="AD12" s="148"/>
      <c r="AE12" s="148"/>
      <c r="AF12" s="148"/>
      <c r="AG12" s="148" t="s">
        <v>147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0.399999999999999" outlineLevel="1" x14ac:dyDescent="0.25">
      <c r="A13" s="167">
        <v>2</v>
      </c>
      <c r="B13" s="168" t="s">
        <v>215</v>
      </c>
      <c r="C13" s="176" t="s">
        <v>216</v>
      </c>
      <c r="D13" s="169" t="s">
        <v>212</v>
      </c>
      <c r="E13" s="170">
        <v>10.3</v>
      </c>
      <c r="F13" s="171"/>
      <c r="G13" s="172">
        <f>ROUND(E13*F13,2)</f>
        <v>0</v>
      </c>
      <c r="H13" s="171"/>
      <c r="I13" s="172">
        <f>ROUND(E13*H13,2)</f>
        <v>0</v>
      </c>
      <c r="J13" s="171"/>
      <c r="K13" s="172">
        <f>ROUND(E13*J13,2)</f>
        <v>0</v>
      </c>
      <c r="L13" s="172">
        <v>21</v>
      </c>
      <c r="M13" s="172">
        <f>G13*(1+L13/100)</f>
        <v>0</v>
      </c>
      <c r="N13" s="172">
        <v>0</v>
      </c>
      <c r="O13" s="172">
        <f>ROUND(E13*N13,2)</f>
        <v>0</v>
      </c>
      <c r="P13" s="172">
        <v>0</v>
      </c>
      <c r="Q13" s="172">
        <f>ROUND(E13*P13,2)</f>
        <v>0</v>
      </c>
      <c r="R13" s="172" t="s">
        <v>188</v>
      </c>
      <c r="S13" s="172" t="s">
        <v>157</v>
      </c>
      <c r="T13" s="173" t="s">
        <v>157</v>
      </c>
      <c r="U13" s="157">
        <v>0.06</v>
      </c>
      <c r="V13" s="157">
        <f>ROUND(E13*U13,2)</f>
        <v>0.62</v>
      </c>
      <c r="W13" s="157"/>
      <c r="X13" s="157" t="s">
        <v>189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190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outlineLevel="1" x14ac:dyDescent="0.25">
      <c r="A14" s="155"/>
      <c r="B14" s="156"/>
      <c r="C14" s="249" t="s">
        <v>213</v>
      </c>
      <c r="D14" s="250"/>
      <c r="E14" s="250"/>
      <c r="F14" s="250"/>
      <c r="G14" s="250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48"/>
      <c r="Z14" s="148"/>
      <c r="AA14" s="148"/>
      <c r="AB14" s="148"/>
      <c r="AC14" s="148"/>
      <c r="AD14" s="148"/>
      <c r="AE14" s="148"/>
      <c r="AF14" s="148"/>
      <c r="AG14" s="148" t="s">
        <v>192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outlineLevel="1" x14ac:dyDescent="0.25">
      <c r="A15" s="155"/>
      <c r="B15" s="156"/>
      <c r="C15" s="177" t="s">
        <v>711</v>
      </c>
      <c r="D15" s="158"/>
      <c r="E15" s="159">
        <v>10.3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48"/>
      <c r="Z15" s="148"/>
      <c r="AA15" s="148"/>
      <c r="AB15" s="148"/>
      <c r="AC15" s="148"/>
      <c r="AD15" s="148"/>
      <c r="AE15" s="148"/>
      <c r="AF15" s="148"/>
      <c r="AG15" s="148" t="s">
        <v>146</v>
      </c>
      <c r="AH15" s="148">
        <v>0</v>
      </c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</row>
    <row r="16" spans="1:60" outlineLevel="1" x14ac:dyDescent="0.25">
      <c r="A16" s="155"/>
      <c r="B16" s="156"/>
      <c r="C16" s="240"/>
      <c r="D16" s="241"/>
      <c r="E16" s="241"/>
      <c r="F16" s="241"/>
      <c r="G16" s="241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48"/>
      <c r="Z16" s="148"/>
      <c r="AA16" s="148"/>
      <c r="AB16" s="148"/>
      <c r="AC16" s="148"/>
      <c r="AD16" s="148"/>
      <c r="AE16" s="148"/>
      <c r="AF16" s="148"/>
      <c r="AG16" s="148" t="s">
        <v>147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outlineLevel="1" x14ac:dyDescent="0.25">
      <c r="A17" s="167">
        <v>3</v>
      </c>
      <c r="B17" s="168" t="s">
        <v>256</v>
      </c>
      <c r="C17" s="176" t="s">
        <v>257</v>
      </c>
      <c r="D17" s="169" t="s">
        <v>212</v>
      </c>
      <c r="E17" s="170">
        <v>9.8000000000000007</v>
      </c>
      <c r="F17" s="171"/>
      <c r="G17" s="172">
        <f>ROUND(E17*F17,2)</f>
        <v>0</v>
      </c>
      <c r="H17" s="171"/>
      <c r="I17" s="172">
        <f>ROUND(E17*H17,2)</f>
        <v>0</v>
      </c>
      <c r="J17" s="171"/>
      <c r="K17" s="172">
        <f>ROUND(E17*J17,2)</f>
        <v>0</v>
      </c>
      <c r="L17" s="172">
        <v>21</v>
      </c>
      <c r="M17" s="172">
        <f>G17*(1+L17/100)</f>
        <v>0</v>
      </c>
      <c r="N17" s="172">
        <v>0</v>
      </c>
      <c r="O17" s="172">
        <f>ROUND(E17*N17,2)</f>
        <v>0</v>
      </c>
      <c r="P17" s="172">
        <v>0</v>
      </c>
      <c r="Q17" s="172">
        <f>ROUND(E17*P17,2)</f>
        <v>0</v>
      </c>
      <c r="R17" s="172" t="s">
        <v>188</v>
      </c>
      <c r="S17" s="172" t="s">
        <v>157</v>
      </c>
      <c r="T17" s="173" t="s">
        <v>157</v>
      </c>
      <c r="U17" s="157">
        <v>0.01</v>
      </c>
      <c r="V17" s="157">
        <f>ROUND(E17*U17,2)</f>
        <v>0.1</v>
      </c>
      <c r="W17" s="157"/>
      <c r="X17" s="157" t="s">
        <v>189</v>
      </c>
      <c r="Y17" s="148"/>
      <c r="Z17" s="148"/>
      <c r="AA17" s="148"/>
      <c r="AB17" s="148"/>
      <c r="AC17" s="148"/>
      <c r="AD17" s="148"/>
      <c r="AE17" s="148"/>
      <c r="AF17" s="148"/>
      <c r="AG17" s="148" t="s">
        <v>190</v>
      </c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</row>
    <row r="18" spans="1:60" outlineLevel="1" x14ac:dyDescent="0.25">
      <c r="A18" s="155"/>
      <c r="B18" s="156"/>
      <c r="C18" s="249" t="s">
        <v>258</v>
      </c>
      <c r="D18" s="250"/>
      <c r="E18" s="250"/>
      <c r="F18" s="250"/>
      <c r="G18" s="250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48"/>
      <c r="Z18" s="148"/>
      <c r="AA18" s="148"/>
      <c r="AB18" s="148"/>
      <c r="AC18" s="148"/>
      <c r="AD18" s="148"/>
      <c r="AE18" s="148"/>
      <c r="AF18" s="148"/>
      <c r="AG18" s="148" t="s">
        <v>192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5">
      <c r="A19" s="155"/>
      <c r="B19" s="156"/>
      <c r="C19" s="177" t="s">
        <v>712</v>
      </c>
      <c r="D19" s="158"/>
      <c r="E19" s="159">
        <v>9.8000000000000007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146</v>
      </c>
      <c r="AH19" s="148">
        <v>0</v>
      </c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5">
      <c r="A20" s="155"/>
      <c r="B20" s="156"/>
      <c r="C20" s="240"/>
      <c r="D20" s="241"/>
      <c r="E20" s="241"/>
      <c r="F20" s="241"/>
      <c r="G20" s="241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147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5">
      <c r="A21" s="167">
        <v>4</v>
      </c>
      <c r="B21" s="168" t="s">
        <v>260</v>
      </c>
      <c r="C21" s="176" t="s">
        <v>261</v>
      </c>
      <c r="D21" s="169" t="s">
        <v>212</v>
      </c>
      <c r="E21" s="170">
        <v>51.5</v>
      </c>
      <c r="F21" s="171"/>
      <c r="G21" s="172">
        <f>ROUND(E21*F21,2)</f>
        <v>0</v>
      </c>
      <c r="H21" s="171"/>
      <c r="I21" s="172">
        <f>ROUND(E21*H21,2)</f>
        <v>0</v>
      </c>
      <c r="J21" s="171"/>
      <c r="K21" s="172">
        <f>ROUND(E21*J21,2)</f>
        <v>0</v>
      </c>
      <c r="L21" s="172">
        <v>21</v>
      </c>
      <c r="M21" s="172">
        <f>G21*(1+L21/100)</f>
        <v>0</v>
      </c>
      <c r="N21" s="172">
        <v>0</v>
      </c>
      <c r="O21" s="172">
        <f>ROUND(E21*N21,2)</f>
        <v>0</v>
      </c>
      <c r="P21" s="172">
        <v>0</v>
      </c>
      <c r="Q21" s="172">
        <f>ROUND(E21*P21,2)</f>
        <v>0</v>
      </c>
      <c r="R21" s="172" t="s">
        <v>188</v>
      </c>
      <c r="S21" s="172" t="s">
        <v>157</v>
      </c>
      <c r="T21" s="173" t="s">
        <v>157</v>
      </c>
      <c r="U21" s="157">
        <v>0.01</v>
      </c>
      <c r="V21" s="157">
        <f>ROUND(E21*U21,2)</f>
        <v>0.52</v>
      </c>
      <c r="W21" s="157"/>
      <c r="X21" s="157" t="s">
        <v>189</v>
      </c>
      <c r="Y21" s="148"/>
      <c r="Z21" s="148"/>
      <c r="AA21" s="148"/>
      <c r="AB21" s="148"/>
      <c r="AC21" s="148"/>
      <c r="AD21" s="148"/>
      <c r="AE21" s="148"/>
      <c r="AF21" s="148"/>
      <c r="AG21" s="148" t="s">
        <v>190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outlineLevel="1" x14ac:dyDescent="0.25">
      <c r="A22" s="155"/>
      <c r="B22" s="156"/>
      <c r="C22" s="249" t="s">
        <v>258</v>
      </c>
      <c r="D22" s="250"/>
      <c r="E22" s="250"/>
      <c r="F22" s="250"/>
      <c r="G22" s="250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192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</row>
    <row r="23" spans="1:60" outlineLevel="1" x14ac:dyDescent="0.25">
      <c r="A23" s="155"/>
      <c r="B23" s="156"/>
      <c r="C23" s="177" t="s">
        <v>713</v>
      </c>
      <c r="D23" s="158"/>
      <c r="E23" s="159">
        <v>51.5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48"/>
      <c r="Z23" s="148"/>
      <c r="AA23" s="148"/>
      <c r="AB23" s="148"/>
      <c r="AC23" s="148"/>
      <c r="AD23" s="148"/>
      <c r="AE23" s="148"/>
      <c r="AF23" s="148"/>
      <c r="AG23" s="148" t="s">
        <v>146</v>
      </c>
      <c r="AH23" s="148">
        <v>0</v>
      </c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5">
      <c r="A24" s="155"/>
      <c r="B24" s="156"/>
      <c r="C24" s="240"/>
      <c r="D24" s="241"/>
      <c r="E24" s="241"/>
      <c r="F24" s="241"/>
      <c r="G24" s="241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147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ht="30.6" outlineLevel="1" x14ac:dyDescent="0.25">
      <c r="A25" s="167">
        <v>5</v>
      </c>
      <c r="B25" s="168" t="s">
        <v>264</v>
      </c>
      <c r="C25" s="176" t="s">
        <v>265</v>
      </c>
      <c r="D25" s="169" t="s">
        <v>212</v>
      </c>
      <c r="E25" s="170">
        <v>51.5</v>
      </c>
      <c r="F25" s="171"/>
      <c r="G25" s="172">
        <f>ROUND(E25*F25,2)</f>
        <v>0</v>
      </c>
      <c r="H25" s="171"/>
      <c r="I25" s="172">
        <f>ROUND(E25*H25,2)</f>
        <v>0</v>
      </c>
      <c r="J25" s="171"/>
      <c r="K25" s="172">
        <f>ROUND(E25*J25,2)</f>
        <v>0</v>
      </c>
      <c r="L25" s="172">
        <v>21</v>
      </c>
      <c r="M25" s="172">
        <f>G25*(1+L25/100)</f>
        <v>0</v>
      </c>
      <c r="N25" s="172">
        <v>0</v>
      </c>
      <c r="O25" s="172">
        <f>ROUND(E25*N25,2)</f>
        <v>0</v>
      </c>
      <c r="P25" s="172">
        <v>0</v>
      </c>
      <c r="Q25" s="172">
        <f>ROUND(E25*P25,2)</f>
        <v>0</v>
      </c>
      <c r="R25" s="172" t="s">
        <v>188</v>
      </c>
      <c r="S25" s="172" t="s">
        <v>157</v>
      </c>
      <c r="T25" s="173" t="s">
        <v>157</v>
      </c>
      <c r="U25" s="157">
        <v>0</v>
      </c>
      <c r="V25" s="157">
        <f>ROUND(E25*U25,2)</f>
        <v>0</v>
      </c>
      <c r="W25" s="157"/>
      <c r="X25" s="157" t="s">
        <v>189</v>
      </c>
      <c r="Y25" s="148"/>
      <c r="Z25" s="148"/>
      <c r="AA25" s="148"/>
      <c r="AB25" s="148"/>
      <c r="AC25" s="148"/>
      <c r="AD25" s="148"/>
      <c r="AE25" s="148"/>
      <c r="AF25" s="148"/>
      <c r="AG25" s="148" t="s">
        <v>190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5">
      <c r="A26" s="155"/>
      <c r="B26" s="156"/>
      <c r="C26" s="249" t="s">
        <v>258</v>
      </c>
      <c r="D26" s="250"/>
      <c r="E26" s="250"/>
      <c r="F26" s="250"/>
      <c r="G26" s="250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192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outlineLevel="1" x14ac:dyDescent="0.25">
      <c r="A27" s="155"/>
      <c r="B27" s="156"/>
      <c r="C27" s="177" t="s">
        <v>714</v>
      </c>
      <c r="D27" s="158"/>
      <c r="E27" s="159">
        <v>51.5</v>
      </c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146</v>
      </c>
      <c r="AH27" s="148">
        <v>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</row>
    <row r="28" spans="1:60" outlineLevel="1" x14ac:dyDescent="0.25">
      <c r="A28" s="155"/>
      <c r="B28" s="156"/>
      <c r="C28" s="240"/>
      <c r="D28" s="241"/>
      <c r="E28" s="241"/>
      <c r="F28" s="241"/>
      <c r="G28" s="241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48"/>
      <c r="Z28" s="148"/>
      <c r="AA28" s="148"/>
      <c r="AB28" s="148"/>
      <c r="AC28" s="148"/>
      <c r="AD28" s="148"/>
      <c r="AE28" s="148"/>
      <c r="AF28" s="148"/>
      <c r="AG28" s="148" t="s">
        <v>147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ht="20.399999999999999" outlineLevel="1" x14ac:dyDescent="0.25">
      <c r="A29" s="167">
        <v>6</v>
      </c>
      <c r="B29" s="168" t="s">
        <v>277</v>
      </c>
      <c r="C29" s="176" t="s">
        <v>278</v>
      </c>
      <c r="D29" s="169" t="s">
        <v>212</v>
      </c>
      <c r="E29" s="170">
        <v>4.9000000000000004</v>
      </c>
      <c r="F29" s="171"/>
      <c r="G29" s="172">
        <f>ROUND(E29*F29,2)</f>
        <v>0</v>
      </c>
      <c r="H29" s="171"/>
      <c r="I29" s="172">
        <f>ROUND(E29*H29,2)</f>
        <v>0</v>
      </c>
      <c r="J29" s="171"/>
      <c r="K29" s="172">
        <f>ROUND(E29*J29,2)</f>
        <v>0</v>
      </c>
      <c r="L29" s="172">
        <v>21</v>
      </c>
      <c r="M29" s="172">
        <f>G29*(1+L29/100)</f>
        <v>0</v>
      </c>
      <c r="N29" s="172">
        <v>0</v>
      </c>
      <c r="O29" s="172">
        <f>ROUND(E29*N29,2)</f>
        <v>0</v>
      </c>
      <c r="P29" s="172">
        <v>0</v>
      </c>
      <c r="Q29" s="172">
        <f>ROUND(E29*P29,2)</f>
        <v>0</v>
      </c>
      <c r="R29" s="172" t="s">
        <v>188</v>
      </c>
      <c r="S29" s="172" t="s">
        <v>157</v>
      </c>
      <c r="T29" s="173" t="s">
        <v>157</v>
      </c>
      <c r="U29" s="157">
        <v>0.65</v>
      </c>
      <c r="V29" s="157">
        <f>ROUND(E29*U29,2)</f>
        <v>3.19</v>
      </c>
      <c r="W29" s="157"/>
      <c r="X29" s="157" t="s">
        <v>189</v>
      </c>
      <c r="Y29" s="148"/>
      <c r="Z29" s="148"/>
      <c r="AA29" s="148"/>
      <c r="AB29" s="148"/>
      <c r="AC29" s="148"/>
      <c r="AD29" s="148"/>
      <c r="AE29" s="148"/>
      <c r="AF29" s="148"/>
      <c r="AG29" s="148" t="s">
        <v>190</v>
      </c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</row>
    <row r="30" spans="1:60" outlineLevel="1" x14ac:dyDescent="0.25">
      <c r="A30" s="155"/>
      <c r="B30" s="156"/>
      <c r="C30" s="177" t="s">
        <v>715</v>
      </c>
      <c r="D30" s="158"/>
      <c r="E30" s="159">
        <v>4.9000000000000004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48"/>
      <c r="Z30" s="148"/>
      <c r="AA30" s="148"/>
      <c r="AB30" s="148"/>
      <c r="AC30" s="148"/>
      <c r="AD30" s="148"/>
      <c r="AE30" s="148"/>
      <c r="AF30" s="148"/>
      <c r="AG30" s="148" t="s">
        <v>146</v>
      </c>
      <c r="AH30" s="148">
        <v>0</v>
      </c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outlineLevel="1" x14ac:dyDescent="0.25">
      <c r="A31" s="155"/>
      <c r="B31" s="156"/>
      <c r="C31" s="240"/>
      <c r="D31" s="241"/>
      <c r="E31" s="241"/>
      <c r="F31" s="241"/>
      <c r="G31" s="241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48"/>
      <c r="Z31" s="148"/>
      <c r="AA31" s="148"/>
      <c r="AB31" s="148"/>
      <c r="AC31" s="148"/>
      <c r="AD31" s="148"/>
      <c r="AE31" s="148"/>
      <c r="AF31" s="148"/>
      <c r="AG31" s="148" t="s">
        <v>147</v>
      </c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</row>
    <row r="32" spans="1:60" ht="40.799999999999997" outlineLevel="1" x14ac:dyDescent="0.25">
      <c r="A32" s="167">
        <v>7</v>
      </c>
      <c r="B32" s="168" t="s">
        <v>280</v>
      </c>
      <c r="C32" s="176" t="s">
        <v>281</v>
      </c>
      <c r="D32" s="169" t="s">
        <v>212</v>
      </c>
      <c r="E32" s="170">
        <v>4.9000000000000004</v>
      </c>
      <c r="F32" s="171"/>
      <c r="G32" s="172">
        <f>ROUND(E32*F32,2)</f>
        <v>0</v>
      </c>
      <c r="H32" s="171"/>
      <c r="I32" s="172">
        <f>ROUND(E32*H32,2)</f>
        <v>0</v>
      </c>
      <c r="J32" s="171"/>
      <c r="K32" s="172">
        <f>ROUND(E32*J32,2)</f>
        <v>0</v>
      </c>
      <c r="L32" s="172">
        <v>21</v>
      </c>
      <c r="M32" s="172">
        <f>G32*(1+L32/100)</f>
        <v>0</v>
      </c>
      <c r="N32" s="172">
        <v>0</v>
      </c>
      <c r="O32" s="172">
        <f>ROUND(E32*N32,2)</f>
        <v>0</v>
      </c>
      <c r="P32" s="172">
        <v>0</v>
      </c>
      <c r="Q32" s="172">
        <f>ROUND(E32*P32,2)</f>
        <v>0</v>
      </c>
      <c r="R32" s="172" t="s">
        <v>188</v>
      </c>
      <c r="S32" s="172" t="s">
        <v>157</v>
      </c>
      <c r="T32" s="173" t="s">
        <v>157</v>
      </c>
      <c r="U32" s="157">
        <v>0.04</v>
      </c>
      <c r="V32" s="157">
        <f>ROUND(E32*U32,2)</f>
        <v>0.2</v>
      </c>
      <c r="W32" s="157"/>
      <c r="X32" s="157" t="s">
        <v>189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190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outlineLevel="1" x14ac:dyDescent="0.25">
      <c r="A33" s="155"/>
      <c r="B33" s="156"/>
      <c r="C33" s="249" t="s">
        <v>282</v>
      </c>
      <c r="D33" s="250"/>
      <c r="E33" s="250"/>
      <c r="F33" s="250"/>
      <c r="G33" s="250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48"/>
      <c r="Z33" s="148"/>
      <c r="AA33" s="148"/>
      <c r="AB33" s="148"/>
      <c r="AC33" s="148"/>
      <c r="AD33" s="148"/>
      <c r="AE33" s="148"/>
      <c r="AF33" s="148"/>
      <c r="AG33" s="148" t="s">
        <v>192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5">
      <c r="A34" s="155"/>
      <c r="B34" s="156"/>
      <c r="C34" s="177" t="s">
        <v>716</v>
      </c>
      <c r="D34" s="158"/>
      <c r="E34" s="159">
        <v>4.9000000000000004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8"/>
      <c r="Z34" s="148"/>
      <c r="AA34" s="148"/>
      <c r="AB34" s="148"/>
      <c r="AC34" s="148"/>
      <c r="AD34" s="148"/>
      <c r="AE34" s="148"/>
      <c r="AF34" s="148"/>
      <c r="AG34" s="148" t="s">
        <v>146</v>
      </c>
      <c r="AH34" s="148">
        <v>0</v>
      </c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5">
      <c r="A35" s="155"/>
      <c r="B35" s="156"/>
      <c r="C35" s="240"/>
      <c r="D35" s="241"/>
      <c r="E35" s="241"/>
      <c r="F35" s="241"/>
      <c r="G35" s="241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48"/>
      <c r="Z35" s="148"/>
      <c r="AA35" s="148"/>
      <c r="AB35" s="148"/>
      <c r="AC35" s="148"/>
      <c r="AD35" s="148"/>
      <c r="AE35" s="148"/>
      <c r="AF35" s="148"/>
      <c r="AG35" s="148" t="s">
        <v>147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5">
      <c r="A36" s="167">
        <v>8</v>
      </c>
      <c r="B36" s="168" t="s">
        <v>304</v>
      </c>
      <c r="C36" s="176" t="s">
        <v>305</v>
      </c>
      <c r="D36" s="169" t="s">
        <v>187</v>
      </c>
      <c r="E36" s="170">
        <v>144.69999999999999</v>
      </c>
      <c r="F36" s="171"/>
      <c r="G36" s="172">
        <f>ROUND(E36*F36,2)</f>
        <v>0</v>
      </c>
      <c r="H36" s="171"/>
      <c r="I36" s="172">
        <f>ROUND(E36*H36,2)</f>
        <v>0</v>
      </c>
      <c r="J36" s="171"/>
      <c r="K36" s="172">
        <f>ROUND(E36*J36,2)</f>
        <v>0</v>
      </c>
      <c r="L36" s="172">
        <v>21</v>
      </c>
      <c r="M36" s="172">
        <f>G36*(1+L36/100)</f>
        <v>0</v>
      </c>
      <c r="N36" s="172">
        <v>0</v>
      </c>
      <c r="O36" s="172">
        <f>ROUND(E36*N36,2)</f>
        <v>0</v>
      </c>
      <c r="P36" s="172">
        <v>0</v>
      </c>
      <c r="Q36" s="172">
        <f>ROUND(E36*P36,2)</f>
        <v>0</v>
      </c>
      <c r="R36" s="172" t="s">
        <v>188</v>
      </c>
      <c r="S36" s="172" t="s">
        <v>157</v>
      </c>
      <c r="T36" s="173" t="s">
        <v>157</v>
      </c>
      <c r="U36" s="157">
        <v>0.02</v>
      </c>
      <c r="V36" s="157">
        <f>ROUND(E36*U36,2)</f>
        <v>2.89</v>
      </c>
      <c r="W36" s="157"/>
      <c r="X36" s="157" t="s">
        <v>189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190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outlineLevel="1" x14ac:dyDescent="0.25">
      <c r="A37" s="155"/>
      <c r="B37" s="156"/>
      <c r="C37" s="249" t="s">
        <v>306</v>
      </c>
      <c r="D37" s="250"/>
      <c r="E37" s="250"/>
      <c r="F37" s="250"/>
      <c r="G37" s="250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48"/>
      <c r="Z37" s="148"/>
      <c r="AA37" s="148"/>
      <c r="AB37" s="148"/>
      <c r="AC37" s="148"/>
      <c r="AD37" s="148"/>
      <c r="AE37" s="148"/>
      <c r="AF37" s="148"/>
      <c r="AG37" s="148" t="s">
        <v>192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5">
      <c r="A38" s="155"/>
      <c r="B38" s="156"/>
      <c r="C38" s="177" t="s">
        <v>717</v>
      </c>
      <c r="D38" s="158"/>
      <c r="E38" s="159">
        <v>163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48"/>
      <c r="Z38" s="148"/>
      <c r="AA38" s="148"/>
      <c r="AB38" s="148"/>
      <c r="AC38" s="148"/>
      <c r="AD38" s="148"/>
      <c r="AE38" s="148"/>
      <c r="AF38" s="148"/>
      <c r="AG38" s="148" t="s">
        <v>146</v>
      </c>
      <c r="AH38" s="148">
        <v>0</v>
      </c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5">
      <c r="A39" s="155"/>
      <c r="B39" s="156"/>
      <c r="C39" s="177" t="s">
        <v>718</v>
      </c>
      <c r="D39" s="158"/>
      <c r="E39" s="159">
        <v>-18.3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48"/>
      <c r="Z39" s="148"/>
      <c r="AA39" s="148"/>
      <c r="AB39" s="148"/>
      <c r="AC39" s="148"/>
      <c r="AD39" s="148"/>
      <c r="AE39" s="148"/>
      <c r="AF39" s="148"/>
      <c r="AG39" s="148" t="s">
        <v>146</v>
      </c>
      <c r="AH39" s="148">
        <v>0</v>
      </c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outlineLevel="1" x14ac:dyDescent="0.25">
      <c r="A40" s="155"/>
      <c r="B40" s="156"/>
      <c r="C40" s="240"/>
      <c r="D40" s="241"/>
      <c r="E40" s="241"/>
      <c r="F40" s="241"/>
      <c r="G40" s="241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48"/>
      <c r="Z40" s="148"/>
      <c r="AA40" s="148"/>
      <c r="AB40" s="148"/>
      <c r="AC40" s="148"/>
      <c r="AD40" s="148"/>
      <c r="AE40" s="148"/>
      <c r="AF40" s="148"/>
      <c r="AG40" s="148" t="s">
        <v>147</v>
      </c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</row>
    <row r="41" spans="1:60" x14ac:dyDescent="0.25">
      <c r="A41" s="161" t="s">
        <v>136</v>
      </c>
      <c r="B41" s="162" t="s">
        <v>76</v>
      </c>
      <c r="C41" s="175" t="s">
        <v>77</v>
      </c>
      <c r="D41" s="163"/>
      <c r="E41" s="164"/>
      <c r="F41" s="165"/>
      <c r="G41" s="165">
        <f>SUMIF(AG42:AG48,"&lt;&gt;NOR",G42:G48)</f>
        <v>0</v>
      </c>
      <c r="H41" s="165"/>
      <c r="I41" s="165">
        <f>SUM(I42:I48)</f>
        <v>0</v>
      </c>
      <c r="J41" s="165"/>
      <c r="K41" s="165">
        <f>SUM(K42:K48)</f>
        <v>0</v>
      </c>
      <c r="L41" s="165"/>
      <c r="M41" s="165">
        <f>SUM(M42:M48)</f>
        <v>0</v>
      </c>
      <c r="N41" s="165"/>
      <c r="O41" s="165">
        <f>SUM(O42:O48)</f>
        <v>0.04</v>
      </c>
      <c r="P41" s="165"/>
      <c r="Q41" s="165">
        <f>SUM(Q42:Q48)</f>
        <v>0</v>
      </c>
      <c r="R41" s="165"/>
      <c r="S41" s="165"/>
      <c r="T41" s="166"/>
      <c r="U41" s="160"/>
      <c r="V41" s="160">
        <f>SUM(V42:V48)</f>
        <v>5.79</v>
      </c>
      <c r="W41" s="160"/>
      <c r="X41" s="160"/>
      <c r="AG41" t="s">
        <v>137</v>
      </c>
    </row>
    <row r="42" spans="1:60" outlineLevel="1" x14ac:dyDescent="0.25">
      <c r="A42" s="167">
        <v>9</v>
      </c>
      <c r="B42" s="168" t="s">
        <v>719</v>
      </c>
      <c r="C42" s="176" t="s">
        <v>720</v>
      </c>
      <c r="D42" s="169" t="s">
        <v>187</v>
      </c>
      <c r="E42" s="170">
        <v>144.69999999999999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2">
        <v>3.0000000000000001E-5</v>
      </c>
      <c r="O42" s="172">
        <f>ROUND(E42*N42,2)</f>
        <v>0</v>
      </c>
      <c r="P42" s="172">
        <v>0</v>
      </c>
      <c r="Q42" s="172">
        <f>ROUND(E42*P42,2)</f>
        <v>0</v>
      </c>
      <c r="R42" s="172" t="s">
        <v>721</v>
      </c>
      <c r="S42" s="172" t="s">
        <v>157</v>
      </c>
      <c r="T42" s="173" t="s">
        <v>157</v>
      </c>
      <c r="U42" s="157">
        <v>0.04</v>
      </c>
      <c r="V42" s="157">
        <f>ROUND(E42*U42,2)</f>
        <v>5.79</v>
      </c>
      <c r="W42" s="157"/>
      <c r="X42" s="157" t="s">
        <v>189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190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outlineLevel="1" x14ac:dyDescent="0.25">
      <c r="A43" s="155"/>
      <c r="B43" s="156"/>
      <c r="C43" s="177" t="s">
        <v>717</v>
      </c>
      <c r="D43" s="158"/>
      <c r="E43" s="159">
        <v>163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48"/>
      <c r="Z43" s="148"/>
      <c r="AA43" s="148"/>
      <c r="AB43" s="148"/>
      <c r="AC43" s="148"/>
      <c r="AD43" s="148"/>
      <c r="AE43" s="148"/>
      <c r="AF43" s="148"/>
      <c r="AG43" s="148" t="s">
        <v>146</v>
      </c>
      <c r="AH43" s="148">
        <v>0</v>
      </c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outlineLevel="1" x14ac:dyDescent="0.25">
      <c r="A44" s="155"/>
      <c r="B44" s="156"/>
      <c r="C44" s="177" t="s">
        <v>718</v>
      </c>
      <c r="D44" s="158"/>
      <c r="E44" s="159">
        <v>-18.3</v>
      </c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48"/>
      <c r="Z44" s="148"/>
      <c r="AA44" s="148"/>
      <c r="AB44" s="148"/>
      <c r="AC44" s="148"/>
      <c r="AD44" s="148"/>
      <c r="AE44" s="148"/>
      <c r="AF44" s="148"/>
      <c r="AG44" s="148" t="s">
        <v>146</v>
      </c>
      <c r="AH44" s="148">
        <v>0</v>
      </c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</row>
    <row r="45" spans="1:60" outlineLevel="1" x14ac:dyDescent="0.25">
      <c r="A45" s="155"/>
      <c r="B45" s="156"/>
      <c r="C45" s="240"/>
      <c r="D45" s="241"/>
      <c r="E45" s="241"/>
      <c r="F45" s="241"/>
      <c r="G45" s="241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48"/>
      <c r="Z45" s="148"/>
      <c r="AA45" s="148"/>
      <c r="AB45" s="148"/>
      <c r="AC45" s="148"/>
      <c r="AD45" s="148"/>
      <c r="AE45" s="148"/>
      <c r="AF45" s="148"/>
      <c r="AG45" s="148" t="s">
        <v>147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ht="20.399999999999999" outlineLevel="1" x14ac:dyDescent="0.25">
      <c r="A46" s="167">
        <v>10</v>
      </c>
      <c r="B46" s="168" t="s">
        <v>366</v>
      </c>
      <c r="C46" s="176" t="s">
        <v>367</v>
      </c>
      <c r="D46" s="169" t="s">
        <v>187</v>
      </c>
      <c r="E46" s="170">
        <v>159.16999999999999</v>
      </c>
      <c r="F46" s="171"/>
      <c r="G46" s="172">
        <f>ROUND(E46*F46,2)</f>
        <v>0</v>
      </c>
      <c r="H46" s="171"/>
      <c r="I46" s="172">
        <f>ROUND(E46*H46,2)</f>
        <v>0</v>
      </c>
      <c r="J46" s="171"/>
      <c r="K46" s="172">
        <f>ROUND(E46*J46,2)</f>
        <v>0</v>
      </c>
      <c r="L46" s="172">
        <v>21</v>
      </c>
      <c r="M46" s="172">
        <f>G46*(1+L46/100)</f>
        <v>0</v>
      </c>
      <c r="N46" s="172">
        <v>2.5000000000000001E-4</v>
      </c>
      <c r="O46" s="172">
        <f>ROUND(E46*N46,2)</f>
        <v>0.04</v>
      </c>
      <c r="P46" s="172">
        <v>0</v>
      </c>
      <c r="Q46" s="172">
        <f>ROUND(E46*P46,2)</f>
        <v>0</v>
      </c>
      <c r="R46" s="172" t="s">
        <v>321</v>
      </c>
      <c r="S46" s="172" t="s">
        <v>157</v>
      </c>
      <c r="T46" s="173" t="s">
        <v>157</v>
      </c>
      <c r="U46" s="157">
        <v>0</v>
      </c>
      <c r="V46" s="157">
        <f>ROUND(E46*U46,2)</f>
        <v>0</v>
      </c>
      <c r="W46" s="157"/>
      <c r="X46" s="157" t="s">
        <v>322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323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5">
      <c r="A47" s="155"/>
      <c r="B47" s="156"/>
      <c r="C47" s="177" t="s">
        <v>722</v>
      </c>
      <c r="D47" s="158"/>
      <c r="E47" s="159">
        <v>159.16999999999999</v>
      </c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48"/>
      <c r="Z47" s="148"/>
      <c r="AA47" s="148"/>
      <c r="AB47" s="148"/>
      <c r="AC47" s="148"/>
      <c r="AD47" s="148"/>
      <c r="AE47" s="148"/>
      <c r="AF47" s="148"/>
      <c r="AG47" s="148" t="s">
        <v>146</v>
      </c>
      <c r="AH47" s="148">
        <v>0</v>
      </c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5">
      <c r="A48" s="155"/>
      <c r="B48" s="156"/>
      <c r="C48" s="240"/>
      <c r="D48" s="241"/>
      <c r="E48" s="241"/>
      <c r="F48" s="241"/>
      <c r="G48" s="241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48"/>
      <c r="Z48" s="148"/>
      <c r="AA48" s="148"/>
      <c r="AB48" s="148"/>
      <c r="AC48" s="148"/>
      <c r="AD48" s="148"/>
      <c r="AE48" s="148"/>
      <c r="AF48" s="148"/>
      <c r="AG48" s="148" t="s">
        <v>147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x14ac:dyDescent="0.25">
      <c r="A49" s="161" t="s">
        <v>136</v>
      </c>
      <c r="B49" s="162" t="s">
        <v>82</v>
      </c>
      <c r="C49" s="175" t="s">
        <v>83</v>
      </c>
      <c r="D49" s="163"/>
      <c r="E49" s="164"/>
      <c r="F49" s="165"/>
      <c r="G49" s="165">
        <f>SUMIF(AG50:AG58,"&lt;&gt;NOR",G50:G58)</f>
        <v>0</v>
      </c>
      <c r="H49" s="165"/>
      <c r="I49" s="165">
        <f>SUM(I50:I58)</f>
        <v>0</v>
      </c>
      <c r="J49" s="165"/>
      <c r="K49" s="165">
        <f>SUM(K50:K58)</f>
        <v>0</v>
      </c>
      <c r="L49" s="165"/>
      <c r="M49" s="165">
        <f>SUM(M50:M58)</f>
        <v>0</v>
      </c>
      <c r="N49" s="165"/>
      <c r="O49" s="165">
        <f>SUM(O50:O58)</f>
        <v>126.03</v>
      </c>
      <c r="P49" s="165"/>
      <c r="Q49" s="165">
        <f>SUM(Q50:Q58)</f>
        <v>0</v>
      </c>
      <c r="R49" s="165"/>
      <c r="S49" s="165"/>
      <c r="T49" s="166"/>
      <c r="U49" s="160"/>
      <c r="V49" s="160">
        <f>SUM(V50:V58)</f>
        <v>7.23</v>
      </c>
      <c r="W49" s="160"/>
      <c r="X49" s="160"/>
      <c r="AG49" t="s">
        <v>137</v>
      </c>
    </row>
    <row r="50" spans="1:60" outlineLevel="1" x14ac:dyDescent="0.25">
      <c r="A50" s="167">
        <v>11</v>
      </c>
      <c r="B50" s="168" t="s">
        <v>723</v>
      </c>
      <c r="C50" s="176" t="s">
        <v>724</v>
      </c>
      <c r="D50" s="169" t="s">
        <v>187</v>
      </c>
      <c r="E50" s="170">
        <v>144.69999999999999</v>
      </c>
      <c r="F50" s="171"/>
      <c r="G50" s="172">
        <f>ROUND(E50*F50,2)</f>
        <v>0</v>
      </c>
      <c r="H50" s="171"/>
      <c r="I50" s="172">
        <f>ROUND(E50*H50,2)</f>
        <v>0</v>
      </c>
      <c r="J50" s="171"/>
      <c r="K50" s="172">
        <f>ROUND(E50*J50,2)</f>
        <v>0</v>
      </c>
      <c r="L50" s="172">
        <v>21</v>
      </c>
      <c r="M50" s="172">
        <f>G50*(1+L50/100)</f>
        <v>0</v>
      </c>
      <c r="N50" s="172">
        <v>0.43</v>
      </c>
      <c r="O50" s="172">
        <f>ROUND(E50*N50,2)</f>
        <v>62.22</v>
      </c>
      <c r="P50" s="172">
        <v>0</v>
      </c>
      <c r="Q50" s="172">
        <f>ROUND(E50*P50,2)</f>
        <v>0</v>
      </c>
      <c r="R50" s="172" t="s">
        <v>204</v>
      </c>
      <c r="S50" s="172" t="s">
        <v>157</v>
      </c>
      <c r="T50" s="173" t="s">
        <v>157</v>
      </c>
      <c r="U50" s="157">
        <v>0.02</v>
      </c>
      <c r="V50" s="157">
        <f>ROUND(E50*U50,2)</f>
        <v>2.89</v>
      </c>
      <c r="W50" s="157"/>
      <c r="X50" s="157" t="s">
        <v>189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190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5">
      <c r="A51" s="155"/>
      <c r="B51" s="156"/>
      <c r="C51" s="249" t="s">
        <v>433</v>
      </c>
      <c r="D51" s="250"/>
      <c r="E51" s="250"/>
      <c r="F51" s="250"/>
      <c r="G51" s="250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48"/>
      <c r="Z51" s="148"/>
      <c r="AA51" s="148"/>
      <c r="AB51" s="148"/>
      <c r="AC51" s="148"/>
      <c r="AD51" s="148"/>
      <c r="AE51" s="148"/>
      <c r="AF51" s="148"/>
      <c r="AG51" s="148" t="s">
        <v>192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5">
      <c r="A52" s="155"/>
      <c r="B52" s="156"/>
      <c r="C52" s="177" t="s">
        <v>717</v>
      </c>
      <c r="D52" s="158"/>
      <c r="E52" s="159">
        <v>163</v>
      </c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48"/>
      <c r="Z52" s="148"/>
      <c r="AA52" s="148"/>
      <c r="AB52" s="148"/>
      <c r="AC52" s="148"/>
      <c r="AD52" s="148"/>
      <c r="AE52" s="148"/>
      <c r="AF52" s="148"/>
      <c r="AG52" s="148" t="s">
        <v>146</v>
      </c>
      <c r="AH52" s="148">
        <v>0</v>
      </c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outlineLevel="1" x14ac:dyDescent="0.25">
      <c r="A53" s="155"/>
      <c r="B53" s="156"/>
      <c r="C53" s="177" t="s">
        <v>718</v>
      </c>
      <c r="D53" s="158"/>
      <c r="E53" s="159">
        <v>-18.3</v>
      </c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48"/>
      <c r="Z53" s="148"/>
      <c r="AA53" s="148"/>
      <c r="AB53" s="148"/>
      <c r="AC53" s="148"/>
      <c r="AD53" s="148"/>
      <c r="AE53" s="148"/>
      <c r="AF53" s="148"/>
      <c r="AG53" s="148" t="s">
        <v>146</v>
      </c>
      <c r="AH53" s="148">
        <v>0</v>
      </c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5">
      <c r="A54" s="155"/>
      <c r="B54" s="156"/>
      <c r="C54" s="240"/>
      <c r="D54" s="241"/>
      <c r="E54" s="241"/>
      <c r="F54" s="241"/>
      <c r="G54" s="241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48"/>
      <c r="Z54" s="148"/>
      <c r="AA54" s="148"/>
      <c r="AB54" s="148"/>
      <c r="AC54" s="148"/>
      <c r="AD54" s="148"/>
      <c r="AE54" s="148"/>
      <c r="AF54" s="148"/>
      <c r="AG54" s="148" t="s">
        <v>147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ht="20.399999999999999" outlineLevel="1" x14ac:dyDescent="0.25">
      <c r="A55" s="167">
        <v>12</v>
      </c>
      <c r="B55" s="168" t="s">
        <v>725</v>
      </c>
      <c r="C55" s="176" t="s">
        <v>726</v>
      </c>
      <c r="D55" s="169" t="s">
        <v>187</v>
      </c>
      <c r="E55" s="170">
        <v>144.69999999999999</v>
      </c>
      <c r="F55" s="171"/>
      <c r="G55" s="172">
        <f>ROUND(E55*F55,2)</f>
        <v>0</v>
      </c>
      <c r="H55" s="171"/>
      <c r="I55" s="172">
        <f>ROUND(E55*H55,2)</f>
        <v>0</v>
      </c>
      <c r="J55" s="171"/>
      <c r="K55" s="172">
        <f>ROUND(E55*J55,2)</f>
        <v>0</v>
      </c>
      <c r="L55" s="172">
        <v>21</v>
      </c>
      <c r="M55" s="172">
        <f>G55*(1+L55/100)</f>
        <v>0</v>
      </c>
      <c r="N55" s="172">
        <v>0.441</v>
      </c>
      <c r="O55" s="172">
        <f>ROUND(E55*N55,2)</f>
        <v>63.81</v>
      </c>
      <c r="P55" s="172">
        <v>0</v>
      </c>
      <c r="Q55" s="172">
        <f>ROUND(E55*P55,2)</f>
        <v>0</v>
      </c>
      <c r="R55" s="172" t="s">
        <v>204</v>
      </c>
      <c r="S55" s="172" t="s">
        <v>157</v>
      </c>
      <c r="T55" s="173" t="s">
        <v>157</v>
      </c>
      <c r="U55" s="157">
        <v>0.03</v>
      </c>
      <c r="V55" s="157">
        <f>ROUND(E55*U55,2)</f>
        <v>4.34</v>
      </c>
      <c r="W55" s="157"/>
      <c r="X55" s="157" t="s">
        <v>189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190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5">
      <c r="A56" s="155"/>
      <c r="B56" s="156"/>
      <c r="C56" s="177" t="s">
        <v>717</v>
      </c>
      <c r="D56" s="158"/>
      <c r="E56" s="159">
        <v>163</v>
      </c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48"/>
      <c r="Z56" s="148"/>
      <c r="AA56" s="148"/>
      <c r="AB56" s="148"/>
      <c r="AC56" s="148"/>
      <c r="AD56" s="148"/>
      <c r="AE56" s="148"/>
      <c r="AF56" s="148"/>
      <c r="AG56" s="148" t="s">
        <v>146</v>
      </c>
      <c r="AH56" s="148">
        <v>0</v>
      </c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outlineLevel="1" x14ac:dyDescent="0.25">
      <c r="A57" s="155"/>
      <c r="B57" s="156"/>
      <c r="C57" s="177" t="s">
        <v>718</v>
      </c>
      <c r="D57" s="158"/>
      <c r="E57" s="159">
        <v>-18.3</v>
      </c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48"/>
      <c r="Z57" s="148"/>
      <c r="AA57" s="148"/>
      <c r="AB57" s="148"/>
      <c r="AC57" s="148"/>
      <c r="AD57" s="148"/>
      <c r="AE57" s="148"/>
      <c r="AF57" s="148"/>
      <c r="AG57" s="148" t="s">
        <v>146</v>
      </c>
      <c r="AH57" s="148">
        <v>0</v>
      </c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5">
      <c r="A58" s="155"/>
      <c r="B58" s="156"/>
      <c r="C58" s="240"/>
      <c r="D58" s="241"/>
      <c r="E58" s="241"/>
      <c r="F58" s="241"/>
      <c r="G58" s="241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48"/>
      <c r="Z58" s="148"/>
      <c r="AA58" s="148"/>
      <c r="AB58" s="148"/>
      <c r="AC58" s="148"/>
      <c r="AD58" s="148"/>
      <c r="AE58" s="148"/>
      <c r="AF58" s="148"/>
      <c r="AG58" s="148" t="s">
        <v>147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x14ac:dyDescent="0.25">
      <c r="A59" s="161" t="s">
        <v>136</v>
      </c>
      <c r="B59" s="162" t="s">
        <v>96</v>
      </c>
      <c r="C59" s="175" t="s">
        <v>97</v>
      </c>
      <c r="D59" s="163"/>
      <c r="E59" s="164"/>
      <c r="F59" s="165"/>
      <c r="G59" s="165">
        <f>SUMIF(AG60:AG62,"&lt;&gt;NOR",G60:G62)</f>
        <v>0</v>
      </c>
      <c r="H59" s="165"/>
      <c r="I59" s="165">
        <f>SUM(I60:I62)</f>
        <v>0</v>
      </c>
      <c r="J59" s="165"/>
      <c r="K59" s="165">
        <f>SUM(K60:K62)</f>
        <v>0</v>
      </c>
      <c r="L59" s="165"/>
      <c r="M59" s="165">
        <f>SUM(M60:M62)</f>
        <v>0</v>
      </c>
      <c r="N59" s="165"/>
      <c r="O59" s="165">
        <f>SUM(O60:O62)</f>
        <v>0</v>
      </c>
      <c r="P59" s="165"/>
      <c r="Q59" s="165">
        <f>SUM(Q60:Q62)</f>
        <v>0</v>
      </c>
      <c r="R59" s="165"/>
      <c r="S59" s="165"/>
      <c r="T59" s="166"/>
      <c r="U59" s="160"/>
      <c r="V59" s="160">
        <f>SUM(V60:V62)</f>
        <v>49.17</v>
      </c>
      <c r="W59" s="160"/>
      <c r="X59" s="160"/>
      <c r="AG59" t="s">
        <v>137</v>
      </c>
    </row>
    <row r="60" spans="1:60" outlineLevel="1" x14ac:dyDescent="0.25">
      <c r="A60" s="167">
        <v>13</v>
      </c>
      <c r="B60" s="168" t="s">
        <v>677</v>
      </c>
      <c r="C60" s="176" t="s">
        <v>678</v>
      </c>
      <c r="D60" s="169" t="s">
        <v>330</v>
      </c>
      <c r="E60" s="170">
        <v>126.07783000000001</v>
      </c>
      <c r="F60" s="171"/>
      <c r="G60" s="172">
        <f>ROUND(E60*F60,2)</f>
        <v>0</v>
      </c>
      <c r="H60" s="171"/>
      <c r="I60" s="172">
        <f>ROUND(E60*H60,2)</f>
        <v>0</v>
      </c>
      <c r="J60" s="171"/>
      <c r="K60" s="172">
        <f>ROUND(E60*J60,2)</f>
        <v>0</v>
      </c>
      <c r="L60" s="172">
        <v>21</v>
      </c>
      <c r="M60" s="172">
        <f>G60*(1+L60/100)</f>
        <v>0</v>
      </c>
      <c r="N60" s="172">
        <v>0</v>
      </c>
      <c r="O60" s="172">
        <f>ROUND(E60*N60,2)</f>
        <v>0</v>
      </c>
      <c r="P60" s="172">
        <v>0</v>
      </c>
      <c r="Q60" s="172">
        <f>ROUND(E60*P60,2)</f>
        <v>0</v>
      </c>
      <c r="R60" s="172" t="s">
        <v>204</v>
      </c>
      <c r="S60" s="172" t="s">
        <v>157</v>
      </c>
      <c r="T60" s="173" t="s">
        <v>157</v>
      </c>
      <c r="U60" s="157">
        <v>0.39</v>
      </c>
      <c r="V60" s="157">
        <f>ROUND(E60*U60,2)</f>
        <v>49.17</v>
      </c>
      <c r="W60" s="157"/>
      <c r="X60" s="157" t="s">
        <v>679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680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5">
      <c r="A61" s="155"/>
      <c r="B61" s="156"/>
      <c r="C61" s="249" t="s">
        <v>681</v>
      </c>
      <c r="D61" s="250"/>
      <c r="E61" s="250"/>
      <c r="F61" s="250"/>
      <c r="G61" s="250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48"/>
      <c r="Z61" s="148"/>
      <c r="AA61" s="148"/>
      <c r="AB61" s="148"/>
      <c r="AC61" s="148"/>
      <c r="AD61" s="148"/>
      <c r="AE61" s="148"/>
      <c r="AF61" s="148"/>
      <c r="AG61" s="148" t="s">
        <v>192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5">
      <c r="A62" s="155"/>
      <c r="B62" s="156"/>
      <c r="C62" s="240"/>
      <c r="D62" s="241"/>
      <c r="E62" s="241"/>
      <c r="F62" s="241"/>
      <c r="G62" s="241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48"/>
      <c r="Z62" s="148"/>
      <c r="AA62" s="148"/>
      <c r="AB62" s="148"/>
      <c r="AC62" s="148"/>
      <c r="AD62" s="148"/>
      <c r="AE62" s="148"/>
      <c r="AF62" s="148"/>
      <c r="AG62" s="148" t="s">
        <v>147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x14ac:dyDescent="0.25">
      <c r="A63" s="3"/>
      <c r="B63" s="4"/>
      <c r="C63" s="178"/>
      <c r="D63" s="6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AE63">
        <v>15</v>
      </c>
      <c r="AF63">
        <v>21</v>
      </c>
      <c r="AG63" t="s">
        <v>123</v>
      </c>
    </row>
    <row r="64" spans="1:60" x14ac:dyDescent="0.25">
      <c r="A64" s="151"/>
      <c r="B64" s="152" t="s">
        <v>29</v>
      </c>
      <c r="C64" s="179"/>
      <c r="D64" s="153"/>
      <c r="E64" s="154"/>
      <c r="F64" s="154"/>
      <c r="G64" s="174">
        <f>G8+G41+G49+G59</f>
        <v>0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AE64">
        <f>SUMIF(L7:L62,AE63,G7:G62)</f>
        <v>0</v>
      </c>
      <c r="AF64">
        <f>SUMIF(L7:L62,AF63,G7:G62)</f>
        <v>0</v>
      </c>
      <c r="AG64" t="s">
        <v>182</v>
      </c>
    </row>
    <row r="65" spans="3:33" x14ac:dyDescent="0.25">
      <c r="C65" s="180"/>
      <c r="D65" s="10"/>
      <c r="AG65" t="s">
        <v>183</v>
      </c>
    </row>
    <row r="66" spans="3:33" x14ac:dyDescent="0.25">
      <c r="D66" s="10"/>
    </row>
    <row r="67" spans="3:33" x14ac:dyDescent="0.25">
      <c r="D67" s="10"/>
    </row>
    <row r="68" spans="3:33" x14ac:dyDescent="0.25">
      <c r="D68" s="10"/>
    </row>
    <row r="69" spans="3:33" x14ac:dyDescent="0.25">
      <c r="D69" s="10"/>
    </row>
    <row r="70" spans="3:33" x14ac:dyDescent="0.25">
      <c r="D70" s="10"/>
    </row>
    <row r="71" spans="3:33" x14ac:dyDescent="0.25">
      <c r="D71" s="10"/>
    </row>
    <row r="72" spans="3:33" x14ac:dyDescent="0.25">
      <c r="D72" s="10"/>
    </row>
    <row r="73" spans="3:33" x14ac:dyDescent="0.25">
      <c r="D73" s="10"/>
    </row>
    <row r="74" spans="3:33" x14ac:dyDescent="0.25">
      <c r="D74" s="10"/>
    </row>
    <row r="75" spans="3:33" x14ac:dyDescent="0.25">
      <c r="D75" s="10"/>
    </row>
    <row r="76" spans="3:33" x14ac:dyDescent="0.25">
      <c r="D76" s="10"/>
    </row>
    <row r="77" spans="3:33" x14ac:dyDescent="0.25">
      <c r="D77" s="10"/>
    </row>
    <row r="78" spans="3:33" x14ac:dyDescent="0.25">
      <c r="D78" s="10"/>
    </row>
    <row r="79" spans="3:33" x14ac:dyDescent="0.25">
      <c r="D79" s="10"/>
    </row>
    <row r="80" spans="3:33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HpHUbI1vPBaQVO2mXT5YM5bJjN6PkbaI+bGt6IUFm524LLfRU+afesHDGl4t/YtAwo7crm0zcJjf95M9gpqFPg==" saltValue="9y/9yq+/TeZ6Py8AuRb8Ig==" spinCount="100000" sheet="1"/>
  <mergeCells count="26">
    <mergeCell ref="C12:G12"/>
    <mergeCell ref="A1:G1"/>
    <mergeCell ref="C2:G2"/>
    <mergeCell ref="C3:G3"/>
    <mergeCell ref="C4:G4"/>
    <mergeCell ref="C10:G10"/>
    <mergeCell ref="C37:G37"/>
    <mergeCell ref="C14:G14"/>
    <mergeCell ref="C16:G16"/>
    <mergeCell ref="C18:G18"/>
    <mergeCell ref="C20:G20"/>
    <mergeCell ref="C22:G22"/>
    <mergeCell ref="C24:G24"/>
    <mergeCell ref="C26:G26"/>
    <mergeCell ref="C28:G28"/>
    <mergeCell ref="C31:G31"/>
    <mergeCell ref="C33:G33"/>
    <mergeCell ref="C35:G35"/>
    <mergeCell ref="C61:G61"/>
    <mergeCell ref="C62:G62"/>
    <mergeCell ref="C40:G40"/>
    <mergeCell ref="C45:G45"/>
    <mergeCell ref="C48:G48"/>
    <mergeCell ref="C51:G51"/>
    <mergeCell ref="C54:G54"/>
    <mergeCell ref="C58:G58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00 00.2 Naklady</vt:lpstr>
      <vt:lpstr>1.1 1.1.1 Pol</vt:lpstr>
      <vt:lpstr>1.1 1.2.2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00.2 Naklady'!Názvy_tisku</vt:lpstr>
      <vt:lpstr>'1.1 1.1.1 Pol'!Názvy_tisku</vt:lpstr>
      <vt:lpstr>'1.1 1.2.2 Pol'!Názvy_tisku</vt:lpstr>
      <vt:lpstr>oadresa</vt:lpstr>
      <vt:lpstr>Stavba!Objednatel</vt:lpstr>
      <vt:lpstr>Stavba!Objekt</vt:lpstr>
      <vt:lpstr>'00 00.2 Naklady'!Oblast_tisku</vt:lpstr>
      <vt:lpstr>'1.1 1.1.1 Pol'!Oblast_tisku</vt:lpstr>
      <vt:lpstr>'1.1 1.2.2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Oda</dc:creator>
  <cp:lastModifiedBy>Milan Přindiš</cp:lastModifiedBy>
  <cp:lastPrinted>2019-03-19T12:27:02Z</cp:lastPrinted>
  <dcterms:created xsi:type="dcterms:W3CDTF">2009-04-08T07:15:50Z</dcterms:created>
  <dcterms:modified xsi:type="dcterms:W3CDTF">2021-08-21T20:08:06Z</dcterms:modified>
</cp:coreProperties>
</file>